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Ex1.xml" ContentType="application/vnd.ms-office.chartex+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3.xml" ContentType="application/vnd.openxmlformats-officedocument.drawingml.chart+xml"/>
  <Override PartName="/xl/charts/style4.xml" ContentType="application/vnd.ms-office.chartstyle+xml"/>
  <Override PartName="/xl/charts/colors4.xml" ContentType="application/vnd.ms-office.chartcolorstyle+xml"/>
  <Override PartName="/xl/drawings/drawing9.xml" ContentType="application/vnd.openxmlformats-officedocument.drawing+xml"/>
  <Override PartName="/xl/charts/chart4.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xml"/>
  <Override PartName="/xl/charts/chart5.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1.xml" ContentType="application/vnd.openxmlformats-officedocument.drawing+xml"/>
  <Override PartName="/xl/charts/chart6.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2.xml" ContentType="application/vnd.openxmlformats-officedocument.drawing+xml"/>
  <Override PartName="/xl/charts/chart7.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3.xml" ContentType="application/vnd.openxmlformats-officedocument.drawing+xml"/>
  <Override PartName="/xl/charts/chart8.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4.xml" ContentType="application/vnd.openxmlformats-officedocument.drawing+xml"/>
  <Override PartName="/xl/charts/chart9.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5.xml" ContentType="application/vnd.openxmlformats-officedocument.drawing+xml"/>
  <Override PartName="/xl/charts/chart10.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6.xml" ContentType="application/vnd.openxmlformats-officedocument.drawing+xml"/>
  <Override PartName="/xl/charts/chart11.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7.xml" ContentType="application/vnd.openxmlformats-officedocument.drawing+xml"/>
  <Override PartName="/xl/charts/chart12.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8.xml" ContentType="application/vnd.openxmlformats-officedocument.drawing+xml"/>
  <Override PartName="/xl/charts/chart13.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9.xml" ContentType="application/vnd.openxmlformats-officedocument.drawing+xml"/>
  <Override PartName="/xl/charts/chart14.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20.xml" ContentType="application/vnd.openxmlformats-officedocument.drawing+xml"/>
  <Override PartName="/xl/charts/chart15.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21.xml" ContentType="application/vnd.openxmlformats-officedocument.drawing+xml"/>
  <Override PartName="/xl/charts/chart16.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22.xml" ContentType="application/vnd.openxmlformats-officedocument.drawing+xml"/>
  <Override PartName="/xl/charts/chart17.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23.xml" ContentType="application/vnd.openxmlformats-officedocument.drawing+xml"/>
  <Override PartName="/xl/charts/chart18.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4.xml" ContentType="application/vnd.openxmlformats-officedocument.drawing+xml"/>
  <Override PartName="/xl/charts/chart19.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5.xml" ContentType="application/vnd.openxmlformats-officedocument.drawing+xml"/>
  <Override PartName="/xl/charts/chart20.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6.xml" ContentType="application/vnd.openxmlformats-officedocument.drawing+xml"/>
  <Override PartName="/xl/charts/chart21.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7.xml" ContentType="application/vnd.openxmlformats-officedocument.drawing+xml"/>
  <Override PartName="/xl/charts/chart22.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28.xml" ContentType="application/vnd.openxmlformats-officedocument.drawing+xml"/>
  <Override PartName="/xl/charts/chart23.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29.xml" ContentType="application/vnd.openxmlformats-officedocument.drawing+xml"/>
  <Override PartName="/xl/charts/chart24.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30.xml" ContentType="application/vnd.openxmlformats-officedocument.drawing+xml"/>
  <Override PartName="/xl/charts/chart25.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31.xml" ContentType="application/vnd.openxmlformats-officedocument.drawing+xml"/>
  <Override PartName="/xl/charts/chart26.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32.xml" ContentType="application/vnd.openxmlformats-officedocument.drawing+xml"/>
  <Override PartName="/xl/charts/chart27.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33.xml" ContentType="application/vnd.openxmlformats-officedocument.drawing+xml"/>
  <Override PartName="/xl/charts/chart28.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34.xml" ContentType="application/vnd.openxmlformats-officedocument.drawing+xml"/>
  <Override PartName="/xl/charts/chart29.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35.xml" ContentType="application/vnd.openxmlformats-officedocument.drawing+xml"/>
  <Override PartName="/xl/charts/chart30.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36.xml" ContentType="application/vnd.openxmlformats-officedocument.drawingml.chartshapes+xml"/>
  <Override PartName="/xl/drawings/drawing37.xml" ContentType="application/vnd.openxmlformats-officedocument.drawing+xml"/>
  <Override PartName="/xl/charts/chart31.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38.xml" ContentType="application/vnd.openxmlformats-officedocument.drawing+xml"/>
  <Override PartName="/xl/charts/chart32.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39.xml" ContentType="application/vnd.openxmlformats-officedocument.drawing+xml"/>
  <Override PartName="/xl/charts/chartEx2.xml" ContentType="application/vnd.ms-office.chartex+xml"/>
  <Override PartName="/xl/charts/style34.xml" ContentType="application/vnd.ms-office.chartstyle+xml"/>
  <Override PartName="/xl/charts/colors34.xml" ContentType="application/vnd.ms-office.chartcolorstyle+xml"/>
  <Override PartName="/xl/drawings/drawing40.xml" ContentType="application/vnd.openxmlformats-officedocument.drawing+xml"/>
  <Override PartName="/xl/charts/chartEx3.xml" ContentType="application/vnd.ms-office.chartex+xml"/>
  <Override PartName="/xl/charts/style35.xml" ContentType="application/vnd.ms-office.chartstyle+xml"/>
  <Override PartName="/xl/charts/colors35.xml" ContentType="application/vnd.ms-office.chartcolorstyle+xml"/>
  <Override PartName="/xl/drawings/drawing41.xml" ContentType="application/vnd.openxmlformats-officedocument.drawing+xml"/>
  <Override PartName="/xl/charts/chart33.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42.xml" ContentType="application/vnd.openxmlformats-officedocument.drawingml.chartshapes+xml"/>
  <Override PartName="/xl/drawings/drawing43.xml" ContentType="application/vnd.openxmlformats-officedocument.drawing+xml"/>
  <Override PartName="/xl/charts/chart34.xml" ContentType="application/vnd.openxmlformats-officedocument.drawingml.chart+xml"/>
  <Override PartName="/xl/charts/style37.xml" ContentType="application/vnd.ms-office.chartstyle+xml"/>
  <Override PartName="/xl/charts/colors37.xml" ContentType="application/vnd.ms-office.chartcolorstyle+xml"/>
  <Override PartName="/xl/drawings/drawing44.xml" ContentType="application/vnd.openxmlformats-officedocument.drawing+xml"/>
  <Override PartName="/xl/charts/chart35.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45.xml" ContentType="application/vnd.openxmlformats-officedocument.drawing+xml"/>
  <Override PartName="/xl/charts/chart36.xml" ContentType="application/vnd.openxmlformats-officedocument.drawingml.chart+xml"/>
  <Override PartName="/xl/charts/style39.xml" ContentType="application/vnd.ms-office.chartstyle+xml"/>
  <Override PartName="/xl/charts/colors39.xml" ContentType="application/vnd.ms-office.chartcolorstyle+xml"/>
  <Override PartName="/xl/drawings/drawing46.xml" ContentType="application/vnd.openxmlformats-officedocument.drawing+xml"/>
  <Override PartName="/xl/charts/chart37.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47.xml" ContentType="application/vnd.openxmlformats-officedocument.drawing+xml"/>
  <Override PartName="/xl/charts/chart38.xml" ContentType="application/vnd.openxmlformats-officedocument.drawingml.chart+xml"/>
  <Override PartName="/xl/charts/style41.xml" ContentType="application/vnd.ms-office.chartstyle+xml"/>
  <Override PartName="/xl/charts/colors41.xml" ContentType="application/vnd.ms-office.chartcolorstyle+xml"/>
  <Override PartName="/xl/drawings/drawing48.xml" ContentType="application/vnd.openxmlformats-officedocument.drawing+xml"/>
  <Override PartName="/xl/charts/chart39.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49.xml" ContentType="application/vnd.openxmlformats-officedocument.drawing+xml"/>
  <Override PartName="/xl/charts/chart40.xml" ContentType="application/vnd.openxmlformats-officedocument.drawingml.chart+xml"/>
  <Override PartName="/xl/charts/style43.xml" ContentType="application/vnd.ms-office.chartstyle+xml"/>
  <Override PartName="/xl/charts/colors43.xml" ContentType="application/vnd.ms-office.chartcolorstyle+xml"/>
  <Override PartName="/xl/drawings/drawing50.xml" ContentType="application/vnd.openxmlformats-officedocument.drawing+xml"/>
  <Override PartName="/xl/charts/chart41.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51.xml" ContentType="application/vnd.openxmlformats-officedocument.drawing+xml"/>
  <Override PartName="/xl/charts/chart42.xml" ContentType="application/vnd.openxmlformats-officedocument.drawingml.chart+xml"/>
  <Override PartName="/xl/charts/style45.xml" ContentType="application/vnd.ms-office.chartstyle+xml"/>
  <Override PartName="/xl/charts/colors45.xml" ContentType="application/vnd.ms-office.chartcolorstyle+xml"/>
  <Override PartName="/xl/drawings/drawing52.xml" ContentType="application/vnd.openxmlformats-officedocument.drawing+xml"/>
  <Override PartName="/xl/charts/chart43.xml" ContentType="application/vnd.openxmlformats-officedocument.drawingml.chart+xml"/>
  <Override PartName="/xl/charts/style46.xml" ContentType="application/vnd.ms-office.chartstyle+xml"/>
  <Override PartName="/xl/charts/colors46.xml" ContentType="application/vnd.ms-office.chartcolorstyle+xml"/>
  <Override PartName="/xl/drawings/drawing53.xml" ContentType="application/vnd.openxmlformats-officedocument.drawing+xml"/>
  <Override PartName="/xl/charts/chart44.xml" ContentType="application/vnd.openxmlformats-officedocument.drawingml.chart+xml"/>
  <Override PartName="/xl/charts/style47.xml" ContentType="application/vnd.ms-office.chartstyle+xml"/>
  <Override PartName="/xl/charts/colors47.xml" ContentType="application/vnd.ms-office.chartcolorstyle+xml"/>
  <Override PartName="/xl/drawings/drawing54.xml" ContentType="application/vnd.openxmlformats-officedocument.drawing+xml"/>
  <Override PartName="/xl/charts/chart45.xml" ContentType="application/vnd.openxmlformats-officedocument.drawingml.chart+xml"/>
  <Override PartName="/xl/charts/style48.xml" ContentType="application/vnd.ms-office.chartstyle+xml"/>
  <Override PartName="/xl/charts/colors48.xml" ContentType="application/vnd.ms-office.chartcolorstyle+xml"/>
  <Override PartName="/xl/drawings/drawing55.xml" ContentType="application/vnd.openxmlformats-officedocument.drawing+xml"/>
  <Override PartName="/xl/charts/chart46.xml" ContentType="application/vnd.openxmlformats-officedocument.drawingml.chart+xml"/>
  <Override PartName="/xl/charts/style49.xml" ContentType="application/vnd.ms-office.chartstyle+xml"/>
  <Override PartName="/xl/charts/colors49.xml" ContentType="application/vnd.ms-office.chartcolorstyle+xml"/>
  <Override PartName="/xl/drawings/drawing56.xml" ContentType="application/vnd.openxmlformats-officedocument.drawing+xml"/>
  <Override PartName="/xl/charts/chart47.xml" ContentType="application/vnd.openxmlformats-officedocument.drawingml.chart+xml"/>
  <Override PartName="/xl/charts/style50.xml" ContentType="application/vnd.ms-office.chartstyle+xml"/>
  <Override PartName="/xl/charts/colors50.xml" ContentType="application/vnd.ms-office.chartcolorstyle+xml"/>
  <Override PartName="/xl/drawings/drawing57.xml" ContentType="application/vnd.openxmlformats-officedocument.drawing+xml"/>
  <Override PartName="/xl/charts/chart48.xml" ContentType="application/vnd.openxmlformats-officedocument.drawingml.chart+xml"/>
  <Override PartName="/xl/charts/style51.xml" ContentType="application/vnd.ms-office.chartstyle+xml"/>
  <Override PartName="/xl/charts/colors51.xml" ContentType="application/vnd.ms-office.chartcolorstyle+xml"/>
  <Override PartName="/xl/drawings/drawing58.xml" ContentType="application/vnd.openxmlformats-officedocument.drawing+xml"/>
  <Override PartName="/xl/charts/chart49.xml" ContentType="application/vnd.openxmlformats-officedocument.drawingml.chart+xml"/>
  <Override PartName="/xl/charts/style52.xml" ContentType="application/vnd.ms-office.chartstyle+xml"/>
  <Override PartName="/xl/charts/colors52.xml" ContentType="application/vnd.ms-office.chartcolorstyle+xml"/>
  <Override PartName="/xl/drawings/drawing59.xml" ContentType="application/vnd.openxmlformats-officedocument.drawing+xml"/>
  <Override PartName="/xl/charts/chart50.xml" ContentType="application/vnd.openxmlformats-officedocument.drawingml.chart+xml"/>
  <Override PartName="/xl/charts/style53.xml" ContentType="application/vnd.ms-office.chartstyle+xml"/>
  <Override PartName="/xl/charts/colors53.xml" ContentType="application/vnd.ms-office.chartcolorstyle+xml"/>
  <Override PartName="/xl/drawings/drawing60.xml" ContentType="application/vnd.openxmlformats-officedocument.drawing+xml"/>
  <Override PartName="/xl/charts/chart51.xml" ContentType="application/vnd.openxmlformats-officedocument.drawingml.chart+xml"/>
  <Override PartName="/xl/charts/style54.xml" ContentType="application/vnd.ms-office.chartstyle+xml"/>
  <Override PartName="/xl/charts/colors54.xml" ContentType="application/vnd.ms-office.chartcolorstyle+xml"/>
  <Override PartName="/xl/drawings/drawing61.xml" ContentType="application/vnd.openxmlformats-officedocument.drawing+xml"/>
  <Override PartName="/xl/charts/chart52.xml" ContentType="application/vnd.openxmlformats-officedocument.drawingml.chart+xml"/>
  <Override PartName="/xl/charts/style55.xml" ContentType="application/vnd.ms-office.chartstyle+xml"/>
  <Override PartName="/xl/charts/colors55.xml" ContentType="application/vnd.ms-office.chartcolorstyle+xml"/>
  <Override PartName="/xl/drawings/drawing62.xml" ContentType="application/vnd.openxmlformats-officedocument.drawing+xml"/>
  <Override PartName="/xl/charts/chart53.xml" ContentType="application/vnd.openxmlformats-officedocument.drawingml.chart+xml"/>
  <Override PartName="/xl/charts/style56.xml" ContentType="application/vnd.ms-office.chartstyle+xml"/>
  <Override PartName="/xl/charts/colors56.xml" ContentType="application/vnd.ms-office.chartcolorstyle+xml"/>
  <Override PartName="/xl/drawings/drawing63.xml" ContentType="application/vnd.openxmlformats-officedocument.drawing+xml"/>
  <Override PartName="/xl/charts/chart54.xml" ContentType="application/vnd.openxmlformats-officedocument.drawingml.chart+xml"/>
  <Override PartName="/xl/charts/style57.xml" ContentType="application/vnd.ms-office.chartstyle+xml"/>
  <Override PartName="/xl/charts/colors57.xml" ContentType="application/vnd.ms-office.chartcolorstyle+xml"/>
  <Override PartName="/xl/drawings/drawing64.xml" ContentType="application/vnd.openxmlformats-officedocument.drawing+xml"/>
  <Override PartName="/xl/charts/chart55.xml" ContentType="application/vnd.openxmlformats-officedocument.drawingml.chart+xml"/>
  <Override PartName="/xl/charts/style58.xml" ContentType="application/vnd.ms-office.chartstyle+xml"/>
  <Override PartName="/xl/charts/colors58.xml" ContentType="application/vnd.ms-office.chartcolorstyle+xml"/>
  <Override PartName="/xl/drawings/drawing65.xml" ContentType="application/vnd.openxmlformats-officedocument.drawing+xml"/>
  <Override PartName="/xl/charts/chart56.xml" ContentType="application/vnd.openxmlformats-officedocument.drawingml.chart+xml"/>
  <Override PartName="/xl/charts/style59.xml" ContentType="application/vnd.ms-office.chartstyle+xml"/>
  <Override PartName="/xl/charts/colors59.xml" ContentType="application/vnd.ms-office.chartcolorstyle+xml"/>
  <Override PartName="/xl/drawings/drawing66.xml" ContentType="application/vnd.openxmlformats-officedocument.drawing+xml"/>
  <Override PartName="/xl/charts/chart57.xml" ContentType="application/vnd.openxmlformats-officedocument.drawingml.chart+xml"/>
  <Override PartName="/xl/charts/style60.xml" ContentType="application/vnd.ms-office.chartstyle+xml"/>
  <Override PartName="/xl/charts/colors60.xml" ContentType="application/vnd.ms-office.chartcolorstyle+xml"/>
  <Override PartName="/xl/drawings/drawing67.xml" ContentType="application/vnd.openxmlformats-officedocument.drawing+xml"/>
  <Override PartName="/xl/charts/chart58.xml" ContentType="application/vnd.openxmlformats-officedocument.drawingml.chart+xml"/>
  <Override PartName="/xl/charts/style61.xml" ContentType="application/vnd.ms-office.chartstyle+xml"/>
  <Override PartName="/xl/charts/colors61.xml" ContentType="application/vnd.ms-office.chartcolorstyle+xml"/>
  <Override PartName="/xl/drawings/drawing68.xml" ContentType="application/vnd.openxmlformats-officedocument.drawing+xml"/>
  <Override PartName="/xl/charts/chart59.xml" ContentType="application/vnd.openxmlformats-officedocument.drawingml.chart+xml"/>
  <Override PartName="/xl/charts/style62.xml" ContentType="application/vnd.ms-office.chartstyle+xml"/>
  <Override PartName="/xl/charts/colors62.xml" ContentType="application/vnd.ms-office.chartcolorstyle+xml"/>
  <Override PartName="/xl/drawings/drawing69.xml" ContentType="application/vnd.openxmlformats-officedocument.drawing+xml"/>
  <Override PartName="/xl/charts/chart60.xml" ContentType="application/vnd.openxmlformats-officedocument.drawingml.chart+xml"/>
  <Override PartName="/xl/charts/style63.xml" ContentType="application/vnd.ms-office.chartstyle+xml"/>
  <Override PartName="/xl/charts/colors63.xml" ContentType="application/vnd.ms-office.chartcolorstyle+xml"/>
  <Override PartName="/xl/charts/chart61.xml" ContentType="application/vnd.openxmlformats-officedocument.drawingml.chart+xml"/>
  <Override PartName="/xl/charts/style64.xml" ContentType="application/vnd.ms-office.chartstyle+xml"/>
  <Override PartName="/xl/charts/colors64.xml" ContentType="application/vnd.ms-office.chartcolorstyle+xml"/>
  <Override PartName="/xl/drawings/drawing70.xml" ContentType="application/vnd.openxmlformats-officedocument.drawing+xml"/>
  <Override PartName="/xl/charts/chart62.xml" ContentType="application/vnd.openxmlformats-officedocument.drawingml.chart+xml"/>
  <Override PartName="/xl/charts/style65.xml" ContentType="application/vnd.ms-office.chartstyle+xml"/>
  <Override PartName="/xl/charts/colors65.xml" ContentType="application/vnd.ms-office.chartcolorstyle+xml"/>
  <Override PartName="/xl/drawings/drawing71.xml" ContentType="application/vnd.openxmlformats-officedocument.drawingml.chartshapes+xml"/>
  <Override PartName="/xl/drawings/drawing72.xml" ContentType="application/vnd.openxmlformats-officedocument.drawing+xml"/>
  <Override PartName="/xl/charts/chart63.xml" ContentType="application/vnd.openxmlformats-officedocument.drawingml.chart+xml"/>
  <Override PartName="/xl/charts/style66.xml" ContentType="application/vnd.ms-office.chartstyle+xml"/>
  <Override PartName="/xl/charts/colors66.xml" ContentType="application/vnd.ms-office.chartcolorstyle+xml"/>
  <Override PartName="/xl/charts/chart64.xml" ContentType="application/vnd.openxmlformats-officedocument.drawingml.chart+xml"/>
  <Override PartName="/xl/charts/style67.xml" ContentType="application/vnd.ms-office.chartstyle+xml"/>
  <Override PartName="/xl/charts/colors67.xml" ContentType="application/vnd.ms-office.chartcolorstyle+xml"/>
  <Override PartName="/xl/charts/chart65.xml" ContentType="application/vnd.openxmlformats-officedocument.drawingml.chart+xml"/>
  <Override PartName="/xl/charts/style68.xml" ContentType="application/vnd.ms-office.chartstyle+xml"/>
  <Override PartName="/xl/charts/colors68.xml" ContentType="application/vnd.ms-office.chartcolorstyle+xml"/>
  <Override PartName="/xl/drawings/drawing73.xml" ContentType="application/vnd.openxmlformats-officedocument.drawing+xml"/>
  <Override PartName="/xl/charts/chart66.xml" ContentType="application/vnd.openxmlformats-officedocument.drawingml.chart+xml"/>
  <Override PartName="/xl/charts/style69.xml" ContentType="application/vnd.ms-office.chartstyle+xml"/>
  <Override PartName="/xl/charts/colors69.xml" ContentType="application/vnd.ms-office.chartcolorstyle+xml"/>
  <Override PartName="/xl/charts/chart67.xml" ContentType="application/vnd.openxmlformats-officedocument.drawingml.chart+xml"/>
  <Override PartName="/xl/charts/style70.xml" ContentType="application/vnd.ms-office.chartstyle+xml"/>
  <Override PartName="/xl/charts/colors70.xml" ContentType="application/vnd.ms-office.chartcolorstyle+xml"/>
  <Override PartName="/xl/drawings/drawing74.xml" ContentType="application/vnd.openxmlformats-officedocument.drawing+xml"/>
  <Override PartName="/xl/charts/chart68.xml" ContentType="application/vnd.openxmlformats-officedocument.drawingml.chart+xml"/>
  <Override PartName="/xl/charts/style71.xml" ContentType="application/vnd.ms-office.chartstyle+xml"/>
  <Override PartName="/xl/charts/colors71.xml" ContentType="application/vnd.ms-office.chartcolorstyle+xml"/>
  <Override PartName="/xl/drawings/drawing75.xml" ContentType="application/vnd.openxmlformats-officedocument.drawing+xml"/>
  <Override PartName="/xl/charts/chart69.xml" ContentType="application/vnd.openxmlformats-officedocument.drawingml.chart+xml"/>
  <Override PartName="/xl/charts/style72.xml" ContentType="application/vnd.ms-office.chartstyle+xml"/>
  <Override PartName="/xl/charts/colors72.xml" ContentType="application/vnd.ms-office.chartcolorstyle+xml"/>
  <Override PartName="/xl/charts/chart70.xml" ContentType="application/vnd.openxmlformats-officedocument.drawingml.chart+xml"/>
  <Override PartName="/xl/charts/style73.xml" ContentType="application/vnd.ms-office.chartstyle+xml"/>
  <Override PartName="/xl/charts/colors73.xml" ContentType="application/vnd.ms-office.chartcolorstyle+xml"/>
  <Override PartName="/xl/drawings/drawing76.xml" ContentType="application/vnd.openxmlformats-officedocument.drawingml.chartshapes+xml"/>
  <Override PartName="/xl/charts/chart71.xml" ContentType="application/vnd.openxmlformats-officedocument.drawingml.chart+xml"/>
  <Override PartName="/xl/charts/style74.xml" ContentType="application/vnd.ms-office.chartstyle+xml"/>
  <Override PartName="/xl/charts/colors74.xml" ContentType="application/vnd.ms-office.chartcolorstyle+xml"/>
  <Override PartName="/xl/charts/chart72.xml" ContentType="application/vnd.openxmlformats-officedocument.drawingml.chart+xml"/>
  <Override PartName="/xl/charts/style75.xml" ContentType="application/vnd.ms-office.chartstyle+xml"/>
  <Override PartName="/xl/charts/colors75.xml" ContentType="application/vnd.ms-office.chartcolorstyle+xml"/>
  <Override PartName="/xl/charts/chart73.xml" ContentType="application/vnd.openxmlformats-officedocument.drawingml.chart+xml"/>
  <Override PartName="/xl/charts/style76.xml" ContentType="application/vnd.ms-office.chartstyle+xml"/>
  <Override PartName="/xl/charts/colors76.xml" ContentType="application/vnd.ms-office.chartcolorstyle+xml"/>
  <Override PartName="/xl/charts/chart74.xml" ContentType="application/vnd.openxmlformats-officedocument.drawingml.chart+xml"/>
  <Override PartName="/xl/charts/style77.xml" ContentType="application/vnd.ms-office.chartstyle+xml"/>
  <Override PartName="/xl/charts/colors77.xml" ContentType="application/vnd.ms-office.chartcolorstyle+xml"/>
  <Override PartName="/xl/charts/chart75.xml" ContentType="application/vnd.openxmlformats-officedocument.drawingml.chart+xml"/>
  <Override PartName="/xl/charts/style78.xml" ContentType="application/vnd.ms-office.chartstyle+xml"/>
  <Override PartName="/xl/charts/colors78.xml" ContentType="application/vnd.ms-office.chartcolorstyle+xml"/>
  <Override PartName="/xl/drawings/drawing77.xml" ContentType="application/vnd.openxmlformats-officedocument.drawing+xml"/>
  <Override PartName="/xl/charts/chart76.xml" ContentType="application/vnd.openxmlformats-officedocument.drawingml.chart+xml"/>
  <Override PartName="/xl/charts/style79.xml" ContentType="application/vnd.ms-office.chartstyle+xml"/>
  <Override PartName="/xl/charts/colors79.xml" ContentType="application/vnd.ms-office.chartcolorstyle+xml"/>
  <Override PartName="/xl/charts/chart77.xml" ContentType="application/vnd.openxmlformats-officedocument.drawingml.chart+xml"/>
  <Override PartName="/xl/charts/style80.xml" ContentType="application/vnd.ms-office.chartstyle+xml"/>
  <Override PartName="/xl/charts/colors80.xml" ContentType="application/vnd.ms-office.chartcolorstyle+xml"/>
  <Override PartName="/xl/charts/chart78.xml" ContentType="application/vnd.openxmlformats-officedocument.drawingml.chart+xml"/>
  <Override PartName="/xl/charts/style81.xml" ContentType="application/vnd.ms-office.chartstyle+xml"/>
  <Override PartName="/xl/charts/colors81.xml" ContentType="application/vnd.ms-office.chartcolorstyle+xml"/>
  <Override PartName="/xl/charts/chart79.xml" ContentType="application/vnd.openxmlformats-officedocument.drawingml.chart+xml"/>
  <Override PartName="/xl/charts/style82.xml" ContentType="application/vnd.ms-office.chartstyle+xml"/>
  <Override PartName="/xl/charts/colors82.xml" ContentType="application/vnd.ms-office.chartcolorstyle+xml"/>
  <Override PartName="/xl/charts/chart80.xml" ContentType="application/vnd.openxmlformats-officedocument.drawingml.chart+xml"/>
  <Override PartName="/xl/charts/style83.xml" ContentType="application/vnd.ms-office.chartstyle+xml"/>
  <Override PartName="/xl/charts/colors83.xml" ContentType="application/vnd.ms-office.chartcolorstyle+xml"/>
  <Override PartName="/xl/drawings/drawing78.xml" ContentType="application/vnd.openxmlformats-officedocument.drawing+xml"/>
  <Override PartName="/xl/drawings/drawing79.xml" ContentType="application/vnd.openxmlformats-officedocument.drawing+xml"/>
  <Override PartName="/xl/charts/chart81.xml" ContentType="application/vnd.openxmlformats-officedocument.drawingml.chart+xml"/>
  <Override PartName="/xl/charts/style84.xml" ContentType="application/vnd.ms-office.chartstyle+xml"/>
  <Override PartName="/xl/charts/colors84.xml" ContentType="application/vnd.ms-office.chartcolorstyle+xml"/>
  <Override PartName="/xl/drawings/drawing80.xml" ContentType="application/vnd.openxmlformats-officedocument.drawing+xml"/>
  <Override PartName="/xl/charts/chartEx4.xml" ContentType="application/vnd.ms-office.chartex+xml"/>
  <Override PartName="/xl/charts/style85.xml" ContentType="application/vnd.ms-office.chartstyle+xml"/>
  <Override PartName="/xl/charts/colors85.xml" ContentType="application/vnd.ms-office.chartcolorstyle+xml"/>
  <Override PartName="/xl/drawings/drawing81.xml" ContentType="application/vnd.openxmlformats-officedocument.drawing+xml"/>
  <Override PartName="/xl/charts/chartEx5.xml" ContentType="application/vnd.ms-office.chartex+xml"/>
  <Override PartName="/xl/charts/style86.xml" ContentType="application/vnd.ms-office.chartstyle+xml"/>
  <Override PartName="/xl/charts/colors86.xml" ContentType="application/vnd.ms-office.chartcolorstyle+xml"/>
  <Override PartName="/xl/drawings/drawing82.xml" ContentType="application/vnd.openxmlformats-officedocument.drawing+xml"/>
  <Override PartName="/xl/charts/chartEx6.xml" ContentType="application/vnd.ms-office.chartex+xml"/>
  <Override PartName="/xl/charts/style87.xml" ContentType="application/vnd.ms-office.chartstyle+xml"/>
  <Override PartName="/xl/charts/colors87.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fileSharing readOnlyRecommended="1"/>
  <workbookPr filterPrivacy="1" codeName="ThisWorkbook"/>
  <xr:revisionPtr revIDLastSave="10" documentId="13_ncr:1_{F998F2AA-CDC2-414F-B95E-BDD4FEC41DA2}" xr6:coauthVersionLast="47" xr6:coauthVersionMax="47" xr10:uidLastSave="{C5BD3D46-7ED5-483C-88AB-A89E57BA8F85}"/>
  <bookViews>
    <workbookView xWindow="-96" yWindow="-96" windowWidth="23232" windowHeight="12552" tabRatio="846" xr2:uid="{C614F10A-9C0F-4F73-8090-64177ABD285F}"/>
  </bookViews>
  <sheets>
    <sheet name="ÍNDICE" sheetId="2" r:id="rId1"/>
    <sheet name="RESUMEN EJECUTIVO" sheetId="10" r:id="rId2"/>
    <sheet name="1 INTRODUCCIÓN" sheetId="3" r:id="rId3"/>
    <sheet name="1.2 G1" sheetId="210" r:id="rId4"/>
    <sheet name="1.2 G2" sheetId="452" r:id="rId5"/>
    <sheet name="1.3 G3" sheetId="349" r:id="rId6"/>
    <sheet name="1.3 C1 " sheetId="9" r:id="rId7"/>
    <sheet name="1.4 C2" sheetId="324" r:id="rId8"/>
    <sheet name="1.5 C3" sheetId="319" r:id="rId9"/>
    <sheet name="1.5.1. C4" sheetId="320" r:id="rId10"/>
    <sheet name="1.5.2. C5" sheetId="325" r:id="rId11"/>
    <sheet name="2 EVALUACIÓN DEL GASTO EN FH" sheetId="4" r:id="rId12"/>
    <sheet name="2.1.1 G4" sheetId="213" r:id="rId13"/>
    <sheet name="2.1.1 G5" sheetId="214" r:id="rId14"/>
    <sheet name="2.1.1 G6" sheetId="437" r:id="rId15"/>
    <sheet name="2.1.1 G7" sheetId="453" r:id="rId16"/>
    <sheet name="2.1.1 G8" sheetId="306" r:id="rId17"/>
    <sheet name="2.2.1 C6" sheetId="326" r:id="rId18"/>
    <sheet name="2.3 G9" sheetId="238" r:id="rId19"/>
    <sheet name="2.4 G10" sheetId="131" r:id="rId20"/>
    <sheet name="2.4 G11" sheetId="132" r:id="rId21"/>
    <sheet name="2.4 G12" sheetId="133" r:id="rId22"/>
    <sheet name="2.4 G13" sheetId="145" r:id="rId23"/>
    <sheet name="2.4 G14" sheetId="246" r:id="rId24"/>
    <sheet name="2.4 C7" sheetId="327" r:id="rId25"/>
    <sheet name="2.4 G15" sheetId="293" r:id="rId26"/>
    <sheet name="2.4 C8" sheetId="328" r:id="rId27"/>
    <sheet name="2.4 G16" sheetId="245" r:id="rId28"/>
    <sheet name="2.4 G17" sheetId="290" r:id="rId29"/>
    <sheet name="2.4 C9" sheetId="329" r:id="rId30"/>
    <sheet name="2.5 C10" sheetId="330" r:id="rId31"/>
    <sheet name="2.5 G18" sheetId="454" r:id="rId32"/>
    <sheet name="2.6.1 G19" sheetId="332" r:id="rId33"/>
    <sheet name="2.6.1 C11" sheetId="333" r:id="rId34"/>
    <sheet name="2.6.2 G20" sheetId="451" r:id="rId35"/>
    <sheet name="2.6.2 G21" sheetId="244" r:id="rId36"/>
    <sheet name="2.7.1 G22" sheetId="234" r:id="rId37"/>
    <sheet name="3 EVALUACIÓN DEL GASTO EN OF" sheetId="122" r:id="rId38"/>
    <sheet name="3.1.1 G23" sheetId="216" r:id="rId39"/>
    <sheet name="3.1.1 G24" sheetId="127" r:id="rId40"/>
    <sheet name="3.1.1 G25" sheetId="126" r:id="rId41"/>
    <sheet name="3.1.1 G26" sheetId="217" r:id="rId42"/>
    <sheet name="3.1.1 G27" sheetId="218" r:id="rId43"/>
    <sheet name="3.1.2 G28" sheetId="412" r:id="rId44"/>
    <sheet name="3.1.2 G29" sheetId="287" r:id="rId45"/>
    <sheet name="3.1.2 G30" sheetId="338" r:id="rId46"/>
    <sheet name="3.1.2 G31" sheetId="275" r:id="rId47"/>
    <sheet name="3.1.2 G32" sheetId="261" r:id="rId48"/>
    <sheet name="3.1.2 G33" sheetId="263" r:id="rId49"/>
    <sheet name="3.1.3 G34" sheetId="435" r:id="rId50"/>
    <sheet name="3.1.3 G35" sheetId="436" r:id="rId51"/>
    <sheet name="3.1.2 C12" sheetId="344" r:id="rId52"/>
    <sheet name="3.1.2 G36" sheetId="450" r:id="rId53"/>
    <sheet name="3.1.2 G37" sheetId="273" r:id="rId54"/>
    <sheet name="3.1.2 G38" sheetId="274" r:id="rId55"/>
    <sheet name="3.1.3 G39" sheetId="341" r:id="rId56"/>
    <sheet name="3.1.3 G40" sheetId="342" r:id="rId57"/>
    <sheet name="3.2.3 C13" sheetId="345" r:id="rId58"/>
    <sheet name="3.3 C14" sheetId="346" r:id="rId59"/>
    <sheet name="3.3.1 C15" sheetId="347" r:id="rId60"/>
    <sheet name="3.3.1 C16" sheetId="348" r:id="rId61"/>
    <sheet name="3.3.1 G41 " sheetId="384" r:id="rId62"/>
    <sheet name="3.3.1 C17" sheetId="387" r:id="rId63"/>
    <sheet name="3.3.1 C18" sheetId="383" r:id="rId64"/>
    <sheet name="3.3.1 G42" sheetId="385" r:id="rId65"/>
    <sheet name="3.3.1 G43" sheetId="386" r:id="rId66"/>
    <sheet name="3.3.1 G_RE_1.1" sheetId="381" r:id="rId67"/>
    <sheet name="3.3.1 C_RE_1.1" sheetId="457" r:id="rId68"/>
    <sheet name="3.4 G44" sheetId="203" r:id="rId69"/>
    <sheet name="3.4 G45" sheetId="209" r:id="rId70"/>
    <sheet name="3.4 G46" sheetId="136" r:id="rId71"/>
    <sheet name="3.5.1 G47" sheetId="350" r:id="rId72"/>
    <sheet name="4. SOCIOSANITARIO" sheetId="247" r:id="rId73"/>
    <sheet name="4.1.2 G48 " sheetId="248" r:id="rId74"/>
    <sheet name="4.1.2 G49" sheetId="300" r:id="rId75"/>
    <sheet name="4.1.2 G50" sheetId="303" r:id="rId76"/>
    <sheet name="4.2.2 G51" sheetId="250" r:id="rId77"/>
    <sheet name="4.2.2 G52" sheetId="252" r:id="rId78"/>
    <sheet name="4.2.2 G53" sheetId="353" r:id="rId79"/>
    <sheet name="4.2.2 G54" sheetId="253" r:id="rId80"/>
    <sheet name="4.5.1 G55" sheetId="254" r:id="rId81"/>
    <sheet name="4.5.2 G56" sheetId="255" r:id="rId82"/>
    <sheet name="4.7 G57" sheetId="256" r:id="rId83"/>
    <sheet name="4.7 G58" sheetId="257" r:id="rId84"/>
    <sheet name="5 BEAT" sheetId="143" r:id="rId85"/>
    <sheet name="5.1.1 C19" sheetId="447" r:id="rId86"/>
    <sheet name="5.1.1 G59" sheetId="153" r:id="rId87"/>
    <sheet name="5.1.1 G60" sheetId="431" r:id="rId88"/>
    <sheet name="5.1.1 G61" sheetId="432" r:id="rId89"/>
    <sheet name="5.3 G62" sheetId="455" r:id="rId90"/>
    <sheet name="5.3 G63" sheetId="456" r:id="rId91"/>
    <sheet name="5.3 G64" sheetId="164" r:id="rId92"/>
    <sheet name="5.3 C20" sheetId="355" r:id="rId93"/>
    <sheet name="5.4.1 G65" sheetId="169" r:id="rId94"/>
    <sheet name="5.4.1 G66" sheetId="292" r:id="rId95"/>
    <sheet name="5.4.2 G67" sheetId="184" r:id="rId96"/>
    <sheet name="5.4.2 G68" sheetId="312" r:id="rId97"/>
    <sheet name="5.4.2 C21" sheetId="356" r:id="rId98"/>
    <sheet name="5.4.2 C22" sheetId="317" r:id="rId99"/>
    <sheet name="5.4.2 C23" sheetId="357" r:id="rId100"/>
    <sheet name="6 ASPECTOS TRANSVERSALES" sheetId="449" r:id="rId101"/>
    <sheet name="6.3 C24" sheetId="358" r:id="rId102"/>
    <sheet name="7 PROPUESTAS" sheetId="390" r:id="rId103"/>
    <sheet name="7.1.7 G69" sheetId="391" r:id="rId104"/>
    <sheet name="7.1.8 G70" sheetId="227" r:id="rId105"/>
    <sheet name="7.1.8 G71" sheetId="226" r:id="rId106"/>
    <sheet name="7.1.16 C25" sheetId="392" r:id="rId107"/>
    <sheet name="7.2.6 C26" sheetId="395" r:id="rId108"/>
    <sheet name="7.2.7 G72" sheetId="389" r:id="rId109"/>
  </sheets>
  <definedNames>
    <definedName name="_xlchart.v1.0" hidden="1">'1.3 G3'!$D$8:$D$12</definedName>
    <definedName name="_xlchart.v1.1" hidden="1">'1.3 G3'!$E$7</definedName>
    <definedName name="_xlchart.v1.10" hidden="1">'7.1.8 G71'!$D$6:$D$8</definedName>
    <definedName name="_xlchart.v1.11" hidden="1">'7.1.8 G71'!$E$5</definedName>
    <definedName name="_xlchart.v1.12" hidden="1">'7.1.8 G71'!$E$6:$E$8</definedName>
    <definedName name="_xlchart.v1.13" hidden="1">'7.2.7 G72'!$D$6:$D$8</definedName>
    <definedName name="_xlchart.v1.14" hidden="1">'7.2.7 G72'!$E$5</definedName>
    <definedName name="_xlchart.v1.15" hidden="1">'7.2.7 G72'!$E$6:$E$8</definedName>
    <definedName name="_xlchart.v1.2" hidden="1">'1.3 G3'!$E$8:$E$12</definedName>
    <definedName name="_xlchart.v1.3" hidden="1">'3.1.3 G34'!$D$6:$D$11</definedName>
    <definedName name="_xlchart.v1.4" hidden="1">'3.1.3 G34'!$F$6:$F$11</definedName>
    <definedName name="_xlchart.v1.5" hidden="1">'3.1.3 G35'!$D$6:$D$11</definedName>
    <definedName name="_xlchart.v1.6" hidden="1">'3.1.3 G35'!$F$6:$F$11</definedName>
    <definedName name="_xlchart.v1.7" hidden="1">'7.1.8 G70'!$D$5:$D$7</definedName>
    <definedName name="_xlchart.v1.8" hidden="1">'7.1.8 G70'!$F$4</definedName>
    <definedName name="_xlchart.v1.9" hidden="1">'7.1.8 G70'!$F$5:$F$7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6" i="456" l="1"/>
  <c r="G25" i="456"/>
  <c r="G24" i="456"/>
  <c r="G23" i="456"/>
  <c r="G22" i="456"/>
  <c r="G21" i="456"/>
  <c r="G20" i="456"/>
  <c r="G19" i="456"/>
  <c r="G18" i="456"/>
  <c r="G17" i="456"/>
  <c r="G16" i="456"/>
  <c r="G15" i="456"/>
  <c r="G14" i="456"/>
  <c r="G13" i="456"/>
  <c r="G12" i="456"/>
  <c r="G11" i="456"/>
  <c r="G10" i="456"/>
  <c r="G9" i="456"/>
  <c r="G23" i="455"/>
  <c r="G22" i="455"/>
  <c r="G21" i="455"/>
  <c r="G20" i="455"/>
  <c r="G19" i="455"/>
  <c r="G18" i="455"/>
  <c r="G17" i="455"/>
  <c r="G16" i="455"/>
  <c r="G15" i="455"/>
  <c r="G14" i="455"/>
  <c r="G13" i="455"/>
  <c r="G12" i="455"/>
  <c r="G11" i="455"/>
  <c r="G10" i="455"/>
  <c r="G9" i="455"/>
  <c r="G8" i="455"/>
  <c r="G7" i="455"/>
  <c r="G6" i="455"/>
  <c r="E10" i="238" l="1"/>
  <c r="E9" i="238"/>
  <c r="D34" i="287" l="1"/>
  <c r="F14" i="431" l="1"/>
  <c r="F13" i="431"/>
  <c r="F12" i="431"/>
  <c r="F11" i="431"/>
  <c r="F10" i="431"/>
  <c r="F9" i="431"/>
  <c r="F8" i="431"/>
  <c r="F7" i="431"/>
  <c r="F6" i="431"/>
  <c r="F15" i="431" l="1"/>
  <c r="E8" i="431" s="1"/>
  <c r="E11" i="431" l="1"/>
  <c r="E10" i="431"/>
  <c r="E14" i="431"/>
  <c r="E6" i="431"/>
  <c r="E7" i="431"/>
  <c r="E12" i="431"/>
  <c r="E9" i="431"/>
  <c r="E13" i="431"/>
  <c r="G6" i="412"/>
  <c r="H6" i="412"/>
  <c r="G7" i="412"/>
  <c r="H7" i="412"/>
  <c r="G8" i="412"/>
  <c r="H8" i="412"/>
  <c r="G9" i="412"/>
  <c r="H9" i="412"/>
  <c r="G10" i="412"/>
  <c r="H10" i="412"/>
  <c r="G11" i="412"/>
  <c r="H11" i="412"/>
  <c r="G12" i="412"/>
  <c r="H12" i="412"/>
  <c r="G13" i="412"/>
  <c r="H13" i="412"/>
  <c r="G14" i="412"/>
  <c r="H14" i="412"/>
  <c r="G15" i="412"/>
  <c r="H15" i="412"/>
  <c r="G16" i="412"/>
  <c r="H16" i="412"/>
  <c r="G17" i="412"/>
  <c r="H17" i="412"/>
  <c r="G18" i="412"/>
  <c r="H18" i="412"/>
  <c r="G19" i="412"/>
  <c r="H19" i="412"/>
  <c r="G20" i="412"/>
  <c r="H20" i="412"/>
  <c r="G21" i="412"/>
  <c r="H21" i="412"/>
  <c r="G22" i="412"/>
  <c r="H22" i="412"/>
  <c r="G23" i="412"/>
  <c r="H23" i="412"/>
  <c r="G24" i="412"/>
  <c r="H24" i="412"/>
  <c r="N24" i="412"/>
  <c r="M24" i="412"/>
  <c r="N23" i="412"/>
  <c r="M23" i="412"/>
  <c r="N22" i="412"/>
  <c r="M22" i="412"/>
  <c r="N21" i="412"/>
  <c r="M21" i="412"/>
  <c r="N20" i="412"/>
  <c r="M20" i="412"/>
  <c r="N19" i="412"/>
  <c r="M19" i="412"/>
  <c r="N18" i="412"/>
  <c r="M18" i="412"/>
  <c r="N17" i="412"/>
  <c r="M17" i="412"/>
  <c r="N16" i="412"/>
  <c r="M16" i="412"/>
  <c r="N15" i="412"/>
  <c r="M15" i="412"/>
  <c r="N14" i="412"/>
  <c r="M14" i="412"/>
  <c r="N13" i="412"/>
  <c r="M13" i="412"/>
  <c r="N12" i="412"/>
  <c r="M12" i="412"/>
  <c r="N11" i="412"/>
  <c r="M11" i="412"/>
  <c r="N10" i="412"/>
  <c r="M10" i="412"/>
  <c r="N9" i="412"/>
  <c r="M9" i="412"/>
  <c r="N8" i="412"/>
  <c r="M8" i="412"/>
  <c r="N7" i="412"/>
  <c r="M7" i="412"/>
  <c r="N6" i="412"/>
  <c r="M6" i="412"/>
  <c r="E15" i="431" l="1"/>
  <c r="E7" i="252"/>
  <c r="E6" i="252"/>
  <c r="E5" i="252"/>
  <c r="E5" i="353" l="1"/>
  <c r="E8" i="349"/>
  <c r="AJ3" i="338"/>
  <c r="E28" i="169" l="1"/>
  <c r="E26" i="153" l="1"/>
  <c r="E25" i="153"/>
  <c r="E24" i="153"/>
  <c r="E23" i="153"/>
  <c r="E22" i="153"/>
  <c r="E21" i="153"/>
  <c r="E20" i="153"/>
  <c r="E19" i="153"/>
  <c r="E18" i="153"/>
  <c r="E17" i="153"/>
  <c r="E16" i="153"/>
  <c r="E15" i="153"/>
  <c r="E14" i="153"/>
  <c r="E13" i="153"/>
  <c r="E12" i="153"/>
  <c r="E11" i="153"/>
  <c r="E10" i="153"/>
  <c r="E9" i="153"/>
  <c r="E8" i="153"/>
  <c r="E7" i="153"/>
  <c r="D7" i="153"/>
  <c r="D8" i="153" s="1"/>
  <c r="D9" i="153" s="1"/>
  <c r="D10" i="153" s="1"/>
  <c r="D11" i="153" s="1"/>
  <c r="D12" i="153" s="1"/>
  <c r="D13" i="153" s="1"/>
  <c r="D14" i="153" s="1"/>
  <c r="D15" i="153" s="1"/>
  <c r="D16" i="153" s="1"/>
  <c r="D17" i="153" s="1"/>
  <c r="D18" i="153" s="1"/>
  <c r="D19" i="153" s="1"/>
  <c r="D20" i="153" s="1"/>
  <c r="D21" i="153" s="1"/>
  <c r="D22" i="153" s="1"/>
  <c r="D23" i="153" s="1"/>
  <c r="D24" i="153" s="1"/>
  <c r="D25" i="153" s="1"/>
  <c r="D26" i="153" s="1"/>
  <c r="E6" i="153"/>
  <c r="E7" i="257"/>
  <c r="E6" i="257"/>
  <c r="E7" i="256"/>
  <c r="E6" i="256"/>
  <c r="E8" i="254"/>
  <c r="E7" i="254"/>
  <c r="E6" i="254"/>
  <c r="E5" i="254"/>
  <c r="D7" i="209"/>
  <c r="D8" i="209" s="1"/>
  <c r="D9" i="209" s="1"/>
  <c r="D10" i="209" s="1"/>
  <c r="D11" i="209" s="1"/>
  <c r="D12" i="209" s="1"/>
  <c r="D13" i="209" s="1"/>
  <c r="F24" i="216"/>
  <c r="E24" i="216"/>
  <c r="C48" i="234"/>
  <c r="H19" i="234"/>
  <c r="H18" i="234"/>
  <c r="H17" i="234"/>
  <c r="H16" i="234"/>
  <c r="H15" i="234"/>
  <c r="H14" i="234"/>
  <c r="H13" i="234"/>
  <c r="H12" i="234"/>
  <c r="H11" i="234"/>
  <c r="H10" i="234"/>
  <c r="H9" i="234"/>
  <c r="H8" i="234"/>
  <c r="F7" i="227"/>
  <c r="E7" i="227"/>
  <c r="F8" i="226"/>
  <c r="E8" i="226"/>
  <c r="F12" i="245"/>
  <c r="F11" i="245"/>
  <c r="F10" i="245"/>
  <c r="F9" i="245"/>
  <c r="F8" i="245"/>
  <c r="F7" i="245"/>
  <c r="F6" i="245"/>
  <c r="F5" i="245"/>
  <c r="F23" i="145"/>
  <c r="F22" i="145"/>
  <c r="F21" i="145"/>
  <c r="F20" i="145"/>
  <c r="F19" i="145"/>
  <c r="F18" i="145"/>
  <c r="F17" i="145"/>
  <c r="F16" i="145"/>
  <c r="F15" i="145"/>
  <c r="F14" i="145"/>
  <c r="F13" i="145"/>
  <c r="F12" i="145"/>
  <c r="F11" i="145"/>
  <c r="F10" i="145"/>
  <c r="F9" i="145"/>
  <c r="F8" i="145"/>
  <c r="F7" i="145"/>
  <c r="F6" i="145"/>
</calcChain>
</file>

<file path=xl/sharedStrings.xml><?xml version="1.0" encoding="utf-8"?>
<sst xmlns="http://schemas.openxmlformats.org/spreadsheetml/2006/main" count="2553" uniqueCount="1074">
  <si>
    <t>1.1. Antecedentes</t>
  </si>
  <si>
    <t>1.2. Contexto de la evaluación</t>
  </si>
  <si>
    <t>1.3. Objetivos y ejes de la evaluación</t>
  </si>
  <si>
    <t>1.5. Bases de datos y otras fuentes de información</t>
  </si>
  <si>
    <t>1.6. Gobernanza y agentes participantes</t>
  </si>
  <si>
    <t>1.7. Presupuesto y calendario</t>
  </si>
  <si>
    <t>1.8. Panorámica del informe</t>
  </si>
  <si>
    <t>2.1. Introducción</t>
  </si>
  <si>
    <t>2.4. Medicamentos biosimilares en el ámbito hospitalario</t>
  </si>
  <si>
    <t>2.6. Contratación pública y compra de medicamentos</t>
  </si>
  <si>
    <t>2.7.1. Modelo de dispensación logística en pacientes ingresados y externos</t>
  </si>
  <si>
    <t>3.1. Introducción</t>
  </si>
  <si>
    <t>3.2.1. Evaluación de medicamentos en atención primaria</t>
  </si>
  <si>
    <t>3.4. Medicamentos biosimilares en atención primaria</t>
  </si>
  <si>
    <t>4.1. Introducción</t>
  </si>
  <si>
    <t>4.1.1. Normativa</t>
  </si>
  <si>
    <t>4.5. Dispensación de medicamentos a los centros sociosanitarios</t>
  </si>
  <si>
    <t>Gráficos/Cuadros</t>
  </si>
  <si>
    <t>Informe</t>
  </si>
  <si>
    <t>RESUMEN EJECUTIVO</t>
  </si>
  <si>
    <t>CC. AA.</t>
  </si>
  <si>
    <t>Ministerio de Sanidad</t>
  </si>
  <si>
    <t>Hospital</t>
  </si>
  <si>
    <t>ÍNDICE</t>
  </si>
  <si>
    <t>Sección</t>
  </si>
  <si>
    <t>EVALUACIÓN DEL GASTO PÚBLICO EN FARMACIA Y EQUIPOS DE ALTA TECNOLOGÍA EN EXTREMADURA</t>
  </si>
  <si>
    <t>Año</t>
  </si>
  <si>
    <t>Importe</t>
  </si>
  <si>
    <t>Fuente: Elaboración propia a partir de los datos del Ministerio de Sanidad y AIReF</t>
  </si>
  <si>
    <t>Andalucía</t>
  </si>
  <si>
    <t>Aragón</t>
  </si>
  <si>
    <t>Asturias</t>
  </si>
  <si>
    <t>Baleares</t>
  </si>
  <si>
    <t>Canarias</t>
  </si>
  <si>
    <t>Cantabria</t>
  </si>
  <si>
    <t>Castilla-La Mancha</t>
  </si>
  <si>
    <t>Castilla y León</t>
  </si>
  <si>
    <t>Cataluña</t>
  </si>
  <si>
    <t>Ceuta</t>
  </si>
  <si>
    <t>C. Valenciana</t>
  </si>
  <si>
    <t>Extremadura</t>
  </si>
  <si>
    <t>Galicia</t>
  </si>
  <si>
    <t>Madrid</t>
  </si>
  <si>
    <t>Melilla</t>
  </si>
  <si>
    <t>Murcia</t>
  </si>
  <si>
    <t>Navarra</t>
  </si>
  <si>
    <t>País Vasco</t>
  </si>
  <si>
    <t>La Rioja</t>
  </si>
  <si>
    <t>Adalimumab</t>
  </si>
  <si>
    <t>Condroitin sulfato</t>
  </si>
  <si>
    <t>Enoxaparina</t>
  </si>
  <si>
    <t>Eritropoyetina</t>
  </si>
  <si>
    <t>Etanercept</t>
  </si>
  <si>
    <t>Filgrastim</t>
  </si>
  <si>
    <t>Folitropina alfa</t>
  </si>
  <si>
    <t>Infliximab</t>
  </si>
  <si>
    <t>Insulina glargina</t>
  </si>
  <si>
    <t>Pegfilgrastim</t>
  </si>
  <si>
    <t>Somatropina</t>
  </si>
  <si>
    <t>Teriparatida</t>
  </si>
  <si>
    <t>No</t>
  </si>
  <si>
    <t>-</t>
  </si>
  <si>
    <t>Rituximab</t>
  </si>
  <si>
    <t>Trastuzumab</t>
  </si>
  <si>
    <t>Bevacizumab</t>
  </si>
  <si>
    <t>CNT</t>
  </si>
  <si>
    <t>EXT</t>
  </si>
  <si>
    <t>CVA</t>
  </si>
  <si>
    <t>MUR</t>
  </si>
  <si>
    <t>AST</t>
  </si>
  <si>
    <t>GAL</t>
  </si>
  <si>
    <t>CAT</t>
  </si>
  <si>
    <t>ARA</t>
  </si>
  <si>
    <t>CYL</t>
  </si>
  <si>
    <t>CAN</t>
  </si>
  <si>
    <t>AND</t>
  </si>
  <si>
    <t>CLM</t>
  </si>
  <si>
    <t>RIO</t>
  </si>
  <si>
    <t>NAV</t>
  </si>
  <si>
    <t>MAD</t>
  </si>
  <si>
    <t>BAL</t>
  </si>
  <si>
    <t>PVA</t>
  </si>
  <si>
    <t>ND</t>
  </si>
  <si>
    <t>Gasto acumulado (%)</t>
  </si>
  <si>
    <t>Gasto total acumulado (M€)</t>
  </si>
  <si>
    <t>Equipos</t>
  </si>
  <si>
    <t>%</t>
  </si>
  <si>
    <t>DO</t>
  </si>
  <si>
    <t>ALI</t>
  </si>
  <si>
    <t>ASD</t>
  </si>
  <si>
    <t>TAC</t>
  </si>
  <si>
    <t>PET</t>
  </si>
  <si>
    <t>RM</t>
  </si>
  <si>
    <t>GAM</t>
  </si>
  <si>
    <t>LIT</t>
  </si>
  <si>
    <t>MAMO</t>
  </si>
  <si>
    <t>SPECT</t>
  </si>
  <si>
    <t>HEM</t>
  </si>
  <si>
    <t>DIAL</t>
  </si>
  <si>
    <t>RCO</t>
  </si>
  <si>
    <t>Total</t>
  </si>
  <si>
    <t>Menos de 5 años</t>
  </si>
  <si>
    <t>De 5 a 10 años</t>
  </si>
  <si>
    <t>Más de 10 años</t>
  </si>
  <si>
    <t>Año medio de puesta en funcionamiento</t>
  </si>
  <si>
    <t>TPS</t>
  </si>
  <si>
    <t>ELECT</t>
  </si>
  <si>
    <t>SDPC</t>
  </si>
  <si>
    <t>RX</t>
  </si>
  <si>
    <t>Badajoz</t>
  </si>
  <si>
    <t>Mérida</t>
  </si>
  <si>
    <t>Cáceres</t>
  </si>
  <si>
    <t>Plasencia</t>
  </si>
  <si>
    <t>Navalmoral</t>
  </si>
  <si>
    <t>Llerena Zafra</t>
  </si>
  <si>
    <t>Coria</t>
  </si>
  <si>
    <t>DB Villanueva</t>
  </si>
  <si>
    <t>Área de Salud</t>
  </si>
  <si>
    <t>Gasto acumulado (Millones €)</t>
  </si>
  <si>
    <t>No asignado a las áreas</t>
  </si>
  <si>
    <t>Nacional</t>
  </si>
  <si>
    <t>Gasto total acumulado (%)</t>
  </si>
  <si>
    <t>CCAA</t>
  </si>
  <si>
    <t>Consumo per cápita</t>
  </si>
  <si>
    <t>Resto</t>
  </si>
  <si>
    <t>Oncohematología</t>
  </si>
  <si>
    <t>UCI</t>
  </si>
  <si>
    <t>Bruto</t>
  </si>
  <si>
    <t>Neto</t>
  </si>
  <si>
    <t>Gasto real en dispensación ambulatoria hospitalaria total (sin incluir pacientes del hospital de día o ambulantes) (€)</t>
  </si>
  <si>
    <t>Gasto real en dispensación a pacientes ambulantes o del hospital de día (€)</t>
  </si>
  <si>
    <t>Gasto real en dispensación en hospitalización convencional (€)</t>
  </si>
  <si>
    <t>Gasto real en dispensación en hospitalización de pacientes críticos (€)</t>
  </si>
  <si>
    <t>Gasto real en dispensación en urgencias (€)</t>
  </si>
  <si>
    <t>Farmacia externa</t>
  </si>
  <si>
    <t>Farmacia ambulante</t>
  </si>
  <si>
    <t>Farmacia hospitalización convencional</t>
  </si>
  <si>
    <t>Otras áreas</t>
  </si>
  <si>
    <t>,</t>
  </si>
  <si>
    <t>Indicador</t>
  </si>
  <si>
    <t>Sí de forma habitual</t>
  </si>
  <si>
    <t>Gasto</t>
  </si>
  <si>
    <t>Partida</t>
  </si>
  <si>
    <t>Don Benito</t>
  </si>
  <si>
    <t>Llerena</t>
  </si>
  <si>
    <t>ME</t>
  </si>
  <si>
    <t>CO</t>
  </si>
  <si>
    <t>PL</t>
  </si>
  <si>
    <t>NV</t>
  </si>
  <si>
    <t>LL</t>
  </si>
  <si>
    <t>DB</t>
  </si>
  <si>
    <t>BA</t>
  </si>
  <si>
    <t>CC</t>
  </si>
  <si>
    <t>Ninguno</t>
  </si>
  <si>
    <t>Nula o prácticamente inexistente</t>
  </si>
  <si>
    <t>Fluida aunque de carácter informal</t>
  </si>
  <si>
    <t>Coordinación formal y sistemática, mediante grupos de trabajo, reuniones o comisiones</t>
  </si>
  <si>
    <t>N= 87 centros</t>
  </si>
  <si>
    <t>Nuevo ingreso en el centro</t>
  </si>
  <si>
    <t>Alta hospitalaria</t>
  </si>
  <si>
    <t>Se comparte cierta información en papel</t>
  </si>
  <si>
    <t>Acceso a través de HCE e inform. farmacoterapéutica</t>
  </si>
  <si>
    <t>De forma informal a través del residente o familiares</t>
  </si>
  <si>
    <t>No se comparte información</t>
  </si>
  <si>
    <t>Otro</t>
  </si>
  <si>
    <t>Reposición de stock</t>
  </si>
  <si>
    <t>Unidosis</t>
  </si>
  <si>
    <t>SPD</t>
  </si>
  <si>
    <t>Otros</t>
  </si>
  <si>
    <t>Tit. pública gestión SEPAD</t>
  </si>
  <si>
    <t>Resto de titularidad pública</t>
  </si>
  <si>
    <t>Titularidad privada</t>
  </si>
  <si>
    <t xml:space="preserve"> </t>
  </si>
  <si>
    <t>2014</t>
  </si>
  <si>
    <t>2015</t>
  </si>
  <si>
    <t>2016</t>
  </si>
  <si>
    <t>2017</t>
  </si>
  <si>
    <t>2018</t>
  </si>
  <si>
    <t>2019</t>
  </si>
  <si>
    <t>2020</t>
  </si>
  <si>
    <t>2021</t>
  </si>
  <si>
    <t>2022</t>
  </si>
  <si>
    <t>2012</t>
  </si>
  <si>
    <t>Mujeres</t>
  </si>
  <si>
    <t>Hombres</t>
  </si>
  <si>
    <t>Aportación 10%</t>
  </si>
  <si>
    <t>Exentos</t>
  </si>
  <si>
    <t>Aportación 40%</t>
  </si>
  <si>
    <t>Aportación 50%</t>
  </si>
  <si>
    <t>Aportación 60%</t>
  </si>
  <si>
    <t>2013</t>
  </si>
  <si>
    <t>2011</t>
  </si>
  <si>
    <t>Gasto de receta por habitante ajustado</t>
  </si>
  <si>
    <t>Sí</t>
  </si>
  <si>
    <t xml:space="preserve">    De 0 a 4 años</t>
  </si>
  <si>
    <t xml:space="preserve">    De 5 a 9 años</t>
  </si>
  <si>
    <t xml:space="preserve">    De 10 a 14 años  </t>
  </si>
  <si>
    <t xml:space="preserve">    De 15 a 19 años  </t>
  </si>
  <si>
    <t xml:space="preserve">    De 20 a 24 años</t>
  </si>
  <si>
    <t xml:space="preserve">    De 25 a 29 años</t>
  </si>
  <si>
    <t xml:space="preserve">    De 30 a 34 años</t>
  </si>
  <si>
    <t xml:space="preserve">    De 35 a 39 años</t>
  </si>
  <si>
    <t xml:space="preserve">    De 40 a 44 años</t>
  </si>
  <si>
    <t xml:space="preserve">    De 45 a 49 años</t>
  </si>
  <si>
    <t xml:space="preserve">    De 50 a 54 años</t>
  </si>
  <si>
    <t xml:space="preserve">    De 55 a 59 años</t>
  </si>
  <si>
    <t xml:space="preserve">    De 60 a 64 años</t>
  </si>
  <si>
    <t xml:space="preserve">    De 65 a 69 años</t>
  </si>
  <si>
    <t xml:space="preserve">    De 70 a 74 años  </t>
  </si>
  <si>
    <t xml:space="preserve">    De 75 a 79 años  </t>
  </si>
  <si>
    <t xml:space="preserve">    De 80 a 84 años  </t>
  </si>
  <si>
    <t xml:space="preserve">    De 85 a 89 años  </t>
  </si>
  <si>
    <t xml:space="preserve">    90 y más años</t>
  </si>
  <si>
    <t>De 0 a 4 años</t>
  </si>
  <si>
    <t>De 5 a 9 años</t>
  </si>
  <si>
    <t>2010</t>
  </si>
  <si>
    <t>2009</t>
  </si>
  <si>
    <t>2008</t>
  </si>
  <si>
    <t>2007</t>
  </si>
  <si>
    <t>2006</t>
  </si>
  <si>
    <t>2005</t>
  </si>
  <si>
    <t>2004</t>
  </si>
  <si>
    <t>2003</t>
  </si>
  <si>
    <t>2002</t>
  </si>
  <si>
    <t>Media SES</t>
  </si>
  <si>
    <t>MAMO BDT</t>
  </si>
  <si>
    <t>BQD</t>
  </si>
  <si>
    <t>IOS</t>
  </si>
  <si>
    <t>QH</t>
  </si>
  <si>
    <t>Regla de oro de COCIR</t>
  </si>
  <si>
    <t>Total EXT</t>
  </si>
  <si>
    <t>Entre 50 y 100 camas</t>
  </si>
  <si>
    <t>Más de 100 camas</t>
  </si>
  <si>
    <t>Privada</t>
  </si>
  <si>
    <t>Pública</t>
  </si>
  <si>
    <t>Ayuntamientos</t>
  </si>
  <si>
    <t>Comunidad</t>
  </si>
  <si>
    <t>Total camas públicas</t>
  </si>
  <si>
    <t>Gestión directa</t>
  </si>
  <si>
    <t>Gestión indirecta</t>
  </si>
  <si>
    <t>Total SES</t>
  </si>
  <si>
    <t>ALI*</t>
  </si>
  <si>
    <t>ASD*</t>
  </si>
  <si>
    <t>GAM*</t>
  </si>
  <si>
    <t>PET*</t>
  </si>
  <si>
    <t>RM*</t>
  </si>
  <si>
    <t>TAC*</t>
  </si>
  <si>
    <t>HEM*</t>
  </si>
  <si>
    <t>BQD*</t>
  </si>
  <si>
    <t>SPECT*</t>
  </si>
  <si>
    <t>Intensidad alta</t>
  </si>
  <si>
    <t>Intensidad media</t>
  </si>
  <si>
    <t xml:space="preserve">Media Inveat: </t>
  </si>
  <si>
    <t>TOTAL SES</t>
  </si>
  <si>
    <t>Resto de áreas</t>
  </si>
  <si>
    <t>Ámbito</t>
  </si>
  <si>
    <t>Nombre</t>
  </si>
  <si>
    <t xml:space="preserve">Alcance </t>
  </si>
  <si>
    <t>Acceso</t>
  </si>
  <si>
    <t>Titularidad</t>
  </si>
  <si>
    <t>Hospitalario</t>
  </si>
  <si>
    <t>Consumo de Medicamentos en los Hospitales de la Red Pública del SNS</t>
  </si>
  <si>
    <t>Público</t>
  </si>
  <si>
    <t>Indicadores sobre gasto farmacéutico y sanitario</t>
  </si>
  <si>
    <t>Ministerio de Hacienda</t>
  </si>
  <si>
    <t>Catálogo Nacional de Hospitales</t>
  </si>
  <si>
    <t>RAE – CMBD</t>
  </si>
  <si>
    <t>Público / Restringido</t>
  </si>
  <si>
    <t>INCLASNS</t>
  </si>
  <si>
    <t>BIFIMED</t>
  </si>
  <si>
    <t>Medicamento</t>
  </si>
  <si>
    <t>Sistema de Información de Consumo Hospitalario</t>
  </si>
  <si>
    <t>Restringido</t>
  </si>
  <si>
    <t>Receta</t>
  </si>
  <si>
    <t>Facturación de recetas médicas del SNS</t>
  </si>
  <si>
    <t>Catálogo de Centros de Atención Primaria del SNS</t>
  </si>
  <si>
    <t>Centro de atención Primaria</t>
  </si>
  <si>
    <t>Alcántara</t>
  </si>
  <si>
    <t>Sociosanitario</t>
  </si>
  <si>
    <t>Base de datos de centros sociosanitarios de Extremadura</t>
  </si>
  <si>
    <t>Sistema Sanitario en Extremadura</t>
  </si>
  <si>
    <t>Alta tecnología</t>
  </si>
  <si>
    <t>SIAE</t>
  </si>
  <si>
    <t xml:space="preserve">Hospital </t>
  </si>
  <si>
    <t>SES</t>
  </si>
  <si>
    <t>Nota: Los datos de gasto hacen referencia a 2022 a excepción de PL, NV y CC (2021). Los datos de población son la población asignada al centro de 2021.</t>
  </si>
  <si>
    <t>Funciones más frecuentes de las CAFyT (2020)</t>
  </si>
  <si>
    <t>Comunidad - Comisión Autonómica</t>
  </si>
  <si>
    <t>AND - CCOAFT</t>
  </si>
  <si>
    <t>AST - CURMP</t>
  </si>
  <si>
    <t>ARA - Red URM</t>
  </si>
  <si>
    <t>BAL - CFIB</t>
  </si>
  <si>
    <t>CYL - CAFCYL</t>
  </si>
  <si>
    <t>CAT - PHF</t>
  </si>
  <si>
    <t>CVA - PAISE</t>
  </si>
  <si>
    <t>EXT - CCFyT</t>
  </si>
  <si>
    <t>GAL - CACFT</t>
  </si>
  <si>
    <t>RIO - CATURMLR</t>
  </si>
  <si>
    <t>MUR - CRFTRM</t>
  </si>
  <si>
    <t>NAV - CCFSNS</t>
  </si>
  <si>
    <t>PVA - CCF</t>
  </si>
  <si>
    <t>Establecer recomendaciones sobre criterios de utilización y seguimiento de med. de alto impacto</t>
  </si>
  <si>
    <t>X</t>
  </si>
  <si>
    <t>Diseñar e impulsar actuaciones de URM</t>
  </si>
  <si>
    <t>Supervisar protocolos, regular disponibilidad de med. en situaciones especiales</t>
  </si>
  <si>
    <t>Armonizar criterios de uso de med. entre niveles asistenciales</t>
  </si>
  <si>
    <t>Elaborar protocolos farmacoterapéuticos para patologías de alto impacto</t>
  </si>
  <si>
    <t>Seguimiento del cumplimiento de los criterios de uso de med. Analizar consumo y la variabilidad</t>
  </si>
  <si>
    <t>Elaborar GFT</t>
  </si>
  <si>
    <t>Evaluar peticiones individualizadas</t>
  </si>
  <si>
    <t>Proponer/evaluar indicadores y criterios de seguimiento de valoración de resultados en salud</t>
  </si>
  <si>
    <t>Promover la divulgación científica y asesorar sobre formación continuada</t>
  </si>
  <si>
    <t>Coordinar actuaciones de CFyT hospitalarias</t>
  </si>
  <si>
    <t>Proponer objetivos de calidad de la prestación farmacéutica para incluirlos en los contratos programa</t>
  </si>
  <si>
    <t>Establecer criterios para optimización de adquisiciones</t>
  </si>
  <si>
    <t>Promover, proponer y validar ayudas a la prescripción clínica</t>
  </si>
  <si>
    <t>Colaborar en la elaboración, implementar los IPT</t>
  </si>
  <si>
    <t>Autorizar med. fuera de financiación</t>
  </si>
  <si>
    <t>Promover participación y dar respuesta a las propuestas de la sociedades científicas</t>
  </si>
  <si>
    <t xml:space="preserve">Actuar como observatorio de las iniciativas de presión comercial y diseñar nuevos marcos de actuación y corresponsabilización con la industria </t>
  </si>
  <si>
    <t>Promover la participación y dar respuesta a propuestas de asociaciones de pacientes</t>
  </si>
  <si>
    <t>Elaboración de protocolos de intercambio terapéutico</t>
  </si>
  <si>
    <t>Colaborar con las iniciativas de la estrategia sobre enfermedades raras</t>
  </si>
  <si>
    <t>Educación sanitaria población</t>
  </si>
  <si>
    <t>Promover la investigación</t>
  </si>
  <si>
    <t>Colaborar en estrategias de seguridad del medicamento y farmacovigilancia</t>
  </si>
  <si>
    <t>N= 4 hospitales.</t>
  </si>
  <si>
    <t>Variación 18-22 (pp)</t>
  </si>
  <si>
    <t>+50pp</t>
  </si>
  <si>
    <t>+72pp</t>
  </si>
  <si>
    <t>+47pp</t>
  </si>
  <si>
    <t>+44pp</t>
  </si>
  <si>
    <t>+35pp</t>
  </si>
  <si>
    <t>+48pp</t>
  </si>
  <si>
    <t>+54pp</t>
  </si>
  <si>
    <t>Fuente: Elaboración propia a partir de los datos proporcionados por la Subdirección de Farmacia del SES.</t>
  </si>
  <si>
    <t>+66pp</t>
  </si>
  <si>
    <t>+77pp</t>
  </si>
  <si>
    <t>+71pp</t>
  </si>
  <si>
    <t>+45pp</t>
  </si>
  <si>
    <t>+68pp</t>
  </si>
  <si>
    <t>+84pp</t>
  </si>
  <si>
    <t>+82pp</t>
  </si>
  <si>
    <t>+74pp</t>
  </si>
  <si>
    <t>+70pp</t>
  </si>
  <si>
    <t>Política de fomento de biosimilares a nivel regional</t>
  </si>
  <si>
    <t>Alcance</t>
  </si>
  <si>
    <t>Directrices de adquisición de biosimilares y/o contratación centralizada</t>
  </si>
  <si>
    <t>Otras acciones de seguimiento y monitorización</t>
  </si>
  <si>
    <t xml:space="preserve">Documentos / directrices de posicionamiento y criterios de utilización </t>
  </si>
  <si>
    <t xml:space="preserve">Acciones y decisiones de intercambio terapéutico </t>
  </si>
  <si>
    <t>Formación y/o sesiones informativas o de difusión con profesionales y/o Servicios</t>
  </si>
  <si>
    <t>Medición y/o informes de resultados en salud</t>
  </si>
  <si>
    <t>Otras</t>
  </si>
  <si>
    <t>Programa de ganancias compartidas</t>
  </si>
  <si>
    <t xml:space="preserve">Monitorización Farmacocinética </t>
  </si>
  <si>
    <t xml:space="preserve">Sí </t>
  </si>
  <si>
    <t>(1) Por ejemplo, volumen de pacientes tratados con biosimilar, indicadores de seguimiento presupuestario basado en el uso de biosimilares, indicadores de prescripción, etc.</t>
  </si>
  <si>
    <t>(2) En oncohematología.</t>
  </si>
  <si>
    <t>(3) Observatorio de resultados e indicadores de biosimilares.</t>
  </si>
  <si>
    <t>(4) Tarifas farmacológicas para el pago de tratamientos con peso importante a biosimilares y genéricos.</t>
  </si>
  <si>
    <t>(5) Para anticuerpos monoclonales (mAbs).</t>
  </si>
  <si>
    <t>(6) Para algunas moléculas y previo consentimiento informado de los pacientes.</t>
  </si>
  <si>
    <t>(9) Se emiten propuestas.</t>
  </si>
  <si>
    <t>Integración farmacéuticos especialistas en equipos asistenciales y en UGC</t>
  </si>
  <si>
    <t>Total nacional (Hosp. públicos)</t>
  </si>
  <si>
    <t>n.d.</t>
  </si>
  <si>
    <t>Fuente: Elaboración propia a partir de los datos del Ministerio de Sanidad.</t>
  </si>
  <si>
    <t>Colectivo (TSI)</t>
  </si>
  <si>
    <t xml:space="preserve">Aportación </t>
  </si>
  <si>
    <t>(%)</t>
  </si>
  <si>
    <t>Población por TSI TOT NAC (%)</t>
  </si>
  <si>
    <t>Población por TSI EXT (%)</t>
  </si>
  <si>
    <t>Farmacia gratuita</t>
  </si>
  <si>
    <t>(TSI 001)</t>
  </si>
  <si>
    <t>Pensionistas con renta inferior a 18.000 euros</t>
  </si>
  <si>
    <t>(TSI 002 01)</t>
  </si>
  <si>
    <t>Pensionistas con renta entre 18.000 euros y 100.000 euros</t>
  </si>
  <si>
    <t>(TSI 002 02)</t>
  </si>
  <si>
    <t xml:space="preserve">Activos con renta inferior a 18.000 euros </t>
  </si>
  <si>
    <t>(TSI 003)</t>
  </si>
  <si>
    <t>Activos con renta entre 18.000 euros y 100.000 euros</t>
  </si>
  <si>
    <t>(TSI 004)</t>
  </si>
  <si>
    <t xml:space="preserve">Activos con renta superior a 100.000 euros </t>
  </si>
  <si>
    <t>(TSI 005)</t>
  </si>
  <si>
    <t>Pensionistas con renta superior a 100.000 euros</t>
  </si>
  <si>
    <t>(TSI 005 03)</t>
  </si>
  <si>
    <t>(TSI 006)</t>
  </si>
  <si>
    <t>Protocolos conjuntos de prescripción interniveles</t>
  </si>
  <si>
    <t>El facultativo de AP modifica el tratamiento tras consultarlo con el paciente</t>
  </si>
  <si>
    <t>El facultativo o Dirección de AP habla con el facultativo o Dirección de AH</t>
  </si>
  <si>
    <t>P</t>
  </si>
  <si>
    <t>Seguimiento de cuadro de mando de farmacia</t>
  </si>
  <si>
    <t>Figuras encargadas del seguimiento</t>
  </si>
  <si>
    <t xml:space="preserve">Periodicidad </t>
  </si>
  <si>
    <t xml:space="preserve">Implementación de acciones derivadas del seguimiento </t>
  </si>
  <si>
    <t>Se comparten con los prescriptores</t>
  </si>
  <si>
    <t xml:space="preserve">Opinión sobre su acogida entre los profesionales y su efectividad </t>
  </si>
  <si>
    <t>Farmacéutico de Área (FAP)</t>
  </si>
  <si>
    <t>Trimestral</t>
  </si>
  <si>
    <t>A veces</t>
  </si>
  <si>
    <t>Efectivas, pero solo para una parte responsabilizada y concienciada</t>
  </si>
  <si>
    <t>Semestral</t>
  </si>
  <si>
    <t>Habitualmente</t>
  </si>
  <si>
    <t xml:space="preserve">Efectivas, para todos o la mayor parte </t>
  </si>
  <si>
    <t>Mensual</t>
  </si>
  <si>
    <t>Anual</t>
  </si>
  <si>
    <t>Efectivas, pero solo para un pequeño porcentaje</t>
  </si>
  <si>
    <t>Farmacéutico de Área (FAP)FAP</t>
  </si>
  <si>
    <t>Siempre o prácticamente siempre</t>
  </si>
  <si>
    <t>Fuente: Cuestionario para las direcciones de atención primaria de los áreas de salud.</t>
  </si>
  <si>
    <t>Peso</t>
  </si>
  <si>
    <t>% DDD metformina + sulfonilurea / DDD antidiabéticos excepto insulinas</t>
  </si>
  <si>
    <t>% DDD antibióticos espectro reducido / DDD antibióticos totales</t>
  </si>
  <si>
    <t>% DDD macrólidos / DDD antibióticos totales</t>
  </si>
  <si>
    <t>% DDD penicilinas sensibles betalactamasas / DDD antibióticos totales</t>
  </si>
  <si>
    <t>% DDD fluorquinolonas / DDD antibióticos totales</t>
  </si>
  <si>
    <t>% DDD cefalosporinas de 3ª / DDD antibióticos totales</t>
  </si>
  <si>
    <t>% DDD cort. inhalados elección / DDD cort. Inhalados + asoc.</t>
  </si>
  <si>
    <t>% DDD antidepresivos elección / DDD antidepresivos</t>
  </si>
  <si>
    <t>% DDD AINES de elección / DDD AINES totales</t>
  </si>
  <si>
    <t>% DDD ARAII / DDD IECA + ARAII</t>
  </si>
  <si>
    <t>Sí, de forma esporádica (det pacientes nuevos, ingresos, altas)</t>
  </si>
  <si>
    <t>MAMO y MAMO BDT</t>
  </si>
  <si>
    <t>PET y PET/TC*</t>
  </si>
  <si>
    <t>Nota: Los equipos marcados en (*) hacen referencia a las modalidades contempladas en el Plan INVEAT.</t>
  </si>
  <si>
    <t>Nota: En rosa claro están identificadas las modalidades en cuya intensidad se sitúa en el tramo de uso medio, y en rosa oscuro están destacadas aquellas de tramo de uso alto. Sin color están las de tramo de uso bajo.</t>
  </si>
  <si>
    <t>Nota: Solo se han incluido las modalidades para las que se han tenido datos de más de un área de salud y en las que no se encontraron inconsistencias o incoherencias en la información.</t>
  </si>
  <si>
    <t>Equipo</t>
  </si>
  <si>
    <t>Años esperados de vida</t>
  </si>
  <si>
    <t>Tramos de intensidad de uso</t>
  </si>
  <si>
    <t xml:space="preserve">Antigüedad EXT </t>
  </si>
  <si>
    <t>Intensidad de uso EXT</t>
  </si>
  <si>
    <t>Antigüedad ajustada por intensidad de uso</t>
  </si>
  <si>
    <t>&gt;7.000</t>
  </si>
  <si>
    <t>3.500-7.000</t>
  </si>
  <si>
    <t>&lt;3.500</t>
  </si>
  <si>
    <t>&gt;4.000</t>
  </si>
  <si>
    <t>2.000-4.000</t>
  </si>
  <si>
    <t>&lt;2.000</t>
  </si>
  <si>
    <t>&gt;8.000</t>
  </si>
  <si>
    <t>4.000-8.000</t>
  </si>
  <si>
    <t>&lt;4.000</t>
  </si>
  <si>
    <t>&gt;15.000</t>
  </si>
  <si>
    <t>7.500-15.000</t>
  </si>
  <si>
    <t>&lt;7.500</t>
  </si>
  <si>
    <t>&gt;6.000</t>
  </si>
  <si>
    <t>3.000-6.000</t>
  </si>
  <si>
    <t>&lt;3.000</t>
  </si>
  <si>
    <t>PET/CT*</t>
  </si>
  <si>
    <t>&gt;10.000</t>
  </si>
  <si>
    <t>5.000-10.000</t>
  </si>
  <si>
    <t>&lt;5.000</t>
  </si>
  <si>
    <t>&gt;20.000</t>
  </si>
  <si>
    <t>10.000-20.000</t>
  </si>
  <si>
    <t>&lt;10.000</t>
  </si>
  <si>
    <t>&gt;3.000</t>
  </si>
  <si>
    <t>2.000-3.000</t>
  </si>
  <si>
    <t>Presupuesto formación - hospital</t>
  </si>
  <si>
    <t>Presupuesto formación URM - hospital</t>
  </si>
  <si>
    <t>Presupuesto formación - AP</t>
  </si>
  <si>
    <t>Presupuesto formación URM - AP</t>
  </si>
  <si>
    <r>
      <t>21.856€</t>
    </r>
    <r>
      <rPr>
        <vertAlign val="superscript"/>
        <sz val="9"/>
        <color rgb="FF000000"/>
        <rFont val="Century Gothic"/>
        <family val="2"/>
      </rPr>
      <t>1</t>
    </r>
  </si>
  <si>
    <t>m</t>
  </si>
  <si>
    <t>1.4. Metodologías utilizadas en la evaluación</t>
  </si>
  <si>
    <t>1.5.1. Bases de datos</t>
  </si>
  <si>
    <t>1.5.2. Entrevistas personales del trabajo de campo en centros sanitarios y sociosanitarios</t>
  </si>
  <si>
    <t>1.5.4. Cuestionarios realizados en el ámbito de las evaluaciones del gasto farmacéutico y de equipos de alta tecnología a nivel nacional</t>
  </si>
  <si>
    <t>1.5.6. Otras entrevistas, información y reuniones con grupos de interés</t>
  </si>
  <si>
    <t>2.2.1. Evaluación y acceso a los medicamentos en atención hospitalaria</t>
  </si>
  <si>
    <t>3.2.2. Servicios de farmacia de atención primaria en las áreas de salud</t>
  </si>
  <si>
    <t>3.2.4. Farmacéuticos de los equipos de atención primaria</t>
  </si>
  <si>
    <t>3.3.1. Análisis de los indicadores de calidad de prescripción farmacéutica</t>
  </si>
  <si>
    <t>4.2.1. Modelo de gobernanza para la integración y coordinación de la atención sociosanitaria</t>
  </si>
  <si>
    <t>4.2.2. Coordinación e integración efectiva en el plano asistencial</t>
  </si>
  <si>
    <t>5.1.1. Perímetro de análisis</t>
  </si>
  <si>
    <t>6.2. Sistemas de información</t>
  </si>
  <si>
    <t>6.2.1. Sistemas de información de farmacia</t>
  </si>
  <si>
    <t>7.1. Propuestas en el ámbito del gasto de farmacia hospitalaria</t>
  </si>
  <si>
    <t>7.2. Propuestas en el ámbito del gasto farmacéutico a través de recetas en oficinas de farmacia</t>
  </si>
  <si>
    <t>7.3. Propuestas en el ámbito del gasto en medicamentos dispensados en centros sociosanitarios</t>
  </si>
  <si>
    <t>7.4. Propuestas en el ámbito de los equipos de alta tecnología</t>
  </si>
  <si>
    <t>7.5. Propuestas transversales a los ámbitos evaluados</t>
  </si>
  <si>
    <t>Contratación normalizada (%)</t>
  </si>
  <si>
    <t>Contratación no normalizada (%)</t>
  </si>
  <si>
    <t xml:space="preserve">Total </t>
  </si>
  <si>
    <t>Indicador Sintético</t>
  </si>
  <si>
    <t xml:space="preserve">Indicadores individuales: </t>
  </si>
  <si>
    <t>% DDD ARAII / DDD IECA + ARAII*</t>
  </si>
  <si>
    <t>%DDD Metformina + sulfonilurea / DDD antidiabéticos excepto insulinas</t>
  </si>
  <si>
    <t>% DDD Omeprazol / DDD ibp</t>
  </si>
  <si>
    <t>%DDD penicilinas sensibles betalactamasas / DDD antibióticos totales*</t>
  </si>
  <si>
    <t>Bajo</t>
  </si>
  <si>
    <t>Alto</t>
  </si>
  <si>
    <t>Medio</t>
  </si>
  <si>
    <t>0% - 10%</t>
  </si>
  <si>
    <t>11% - 20%</t>
  </si>
  <si>
    <t>21% - 30%</t>
  </si>
  <si>
    <t>31% - 40%</t>
  </si>
  <si>
    <t>41% - 50%</t>
  </si>
  <si>
    <t>51% -</t>
  </si>
  <si>
    <t>Indicador Sintético (3)</t>
  </si>
  <si>
    <t>Sintético 3</t>
  </si>
  <si>
    <t xml:space="preserve">Media SES </t>
  </si>
  <si>
    <t>Serie</t>
  </si>
  <si>
    <t>Escenario 1: Penetración 100% todos los PPA</t>
  </si>
  <si>
    <t>Año 1</t>
  </si>
  <si>
    <t>Año 2</t>
  </si>
  <si>
    <t>Año 3</t>
  </si>
  <si>
    <t>Año 4</t>
  </si>
  <si>
    <t>Año 5</t>
  </si>
  <si>
    <t>Coste instalación (€)</t>
  </si>
  <si>
    <t>Coste mantenimiento anual (€)</t>
  </si>
  <si>
    <t>Ahorro anual bruto (€)</t>
  </si>
  <si>
    <t>Ahorro anual neto (€)</t>
  </si>
  <si>
    <t>Ahorro neto acumulado (€)</t>
  </si>
  <si>
    <t xml:space="preserve">Escenario </t>
  </si>
  <si>
    <t>Ahorro (M€)</t>
  </si>
  <si>
    <t>Porcentaje sobre el gasto farmacéutico a través de recetas en oficinas de farmacia</t>
  </si>
  <si>
    <t xml:space="preserve">1: Converger al total del conjunto nacional </t>
  </si>
  <si>
    <t>3: Converger al EAP con mejor desempeño</t>
  </si>
  <si>
    <t>1. Ligar prescripción con diagnóstico</t>
  </si>
  <si>
    <t>2. Ligar resolución CIPM con prescripción</t>
  </si>
  <si>
    <t>3. Guías</t>
  </si>
  <si>
    <t>4. Indicadores</t>
  </si>
  <si>
    <t>5. Incentivos</t>
  </si>
  <si>
    <t>6. SFT (FAP)</t>
  </si>
  <si>
    <t>7. Control de grupos</t>
  </si>
  <si>
    <t>8. Educación sanitaria</t>
  </si>
  <si>
    <t>Indicador sintético de prescripción</t>
  </si>
  <si>
    <t>Indicador sinético (3)</t>
  </si>
  <si>
    <t>Gasto por Receta</t>
  </si>
  <si>
    <t>n.d</t>
  </si>
  <si>
    <r>
      <rPr>
        <b/>
        <sz val="9"/>
        <color theme="0"/>
        <rFont val="Calibri"/>
        <family val="2"/>
      </rPr>
      <t>∆</t>
    </r>
    <r>
      <rPr>
        <b/>
        <sz val="9"/>
        <color theme="0"/>
        <rFont val="Century Gothic"/>
        <family val="2"/>
      </rPr>
      <t xml:space="preserve"> 2018-2022</t>
    </r>
  </si>
  <si>
    <t>Llerena-Zafra</t>
  </si>
  <si>
    <t>Don Benito-V.</t>
  </si>
  <si>
    <t>1 INTRODUCCIÓN: CONTEXTO, OBJETIVOS, EJES Y METODOLOGÍAS DE LA EVALUACIÓN</t>
  </si>
  <si>
    <t>7 PROPUESTAS</t>
  </si>
  <si>
    <t>6 ASPECTOS TRANSVERSALES A LOS ÁMBITOS EVALUADOS</t>
  </si>
  <si>
    <t>5 EVALUACIÓN DEL GASTO DE INVERSIÓN EN EQUIPOS DE ALTA TECNOLOGÍA</t>
  </si>
  <si>
    <t>2 EVALUACIÓN DEL GASTO FARMACÉUTICO HOSPITALARIO</t>
  </si>
  <si>
    <t>3 EVALUACIÓN DEL GASTO EN MEDICAMENTOS DISPENSADOS A TRAVÉS DE RECETA EN OFICINAS DE FARMACIA</t>
  </si>
  <si>
    <t>4 EVALUACIÓN DEL GASTO EN MEDICAMENTOS DISPENSADOS EN LOS CENTROS SOCIOSANITARIOS</t>
  </si>
  <si>
    <t>3.5.1. Seguimiento farmacoterapéutico (sft)</t>
  </si>
  <si>
    <t>CUADRO 2. Metodologías de la evaluación</t>
  </si>
  <si>
    <t>CUADRO 3. Fuentes de información empleadas en la evaluación</t>
  </si>
  <si>
    <t>CUADRO 4. Bases de datos utilizadas en la evaluación</t>
  </si>
  <si>
    <t>CUADRO 5. Mapa de los centros donde se han realizado las entrevistas personales</t>
  </si>
  <si>
    <r>
      <t> </t>
    </r>
    <r>
      <rPr>
        <b/>
        <sz val="9"/>
        <color rgb="FFFFFFFF"/>
        <rFont val="Century Gothic"/>
        <family val="2"/>
      </rPr>
      <t>Área de salud</t>
    </r>
  </si>
  <si>
    <r>
      <t>Indicadores en los Contratos Programa y/o ACG</t>
    </r>
    <r>
      <rPr>
        <b/>
        <vertAlign val="superscript"/>
        <sz val="9"/>
        <color rgb="FF000000"/>
        <rFont val="Century Gothic"/>
        <family val="2"/>
      </rPr>
      <t>1</t>
    </r>
  </si>
  <si>
    <r>
      <t>Sí</t>
    </r>
    <r>
      <rPr>
        <b/>
        <vertAlign val="superscript"/>
        <sz val="9"/>
        <color rgb="FF00B050"/>
        <rFont val="Century Gothic"/>
        <family val="2"/>
      </rPr>
      <t>2</t>
    </r>
    <r>
      <rPr>
        <b/>
        <sz val="9"/>
        <color rgb="FF00B050"/>
        <rFont val="Century Gothic"/>
        <family val="2"/>
      </rPr>
      <t xml:space="preserve"> </t>
    </r>
  </si>
  <si>
    <r>
      <t>Sí</t>
    </r>
    <r>
      <rPr>
        <b/>
        <vertAlign val="superscript"/>
        <sz val="9"/>
        <color rgb="FF00B050"/>
        <rFont val="Century Gothic"/>
        <family val="2"/>
      </rPr>
      <t>3</t>
    </r>
    <r>
      <rPr>
        <b/>
        <sz val="9"/>
        <color rgb="FF000000"/>
        <rFont val="Century Gothic"/>
        <family val="2"/>
      </rPr>
      <t xml:space="preserve"> </t>
    </r>
  </si>
  <si>
    <r>
      <t>Tarifas farmacológicas</t>
    </r>
    <r>
      <rPr>
        <vertAlign val="superscript"/>
        <sz val="9"/>
        <color rgb="FF000000"/>
        <rFont val="Century Gothic"/>
        <family val="2"/>
      </rPr>
      <t>4</t>
    </r>
    <r>
      <rPr>
        <sz val="9"/>
        <color rgb="FF000000"/>
        <rFont val="Century Gothic"/>
        <family val="2"/>
      </rPr>
      <t xml:space="preserve"> </t>
    </r>
  </si>
  <si>
    <r>
      <t>Sí</t>
    </r>
    <r>
      <rPr>
        <b/>
        <vertAlign val="superscript"/>
        <sz val="9"/>
        <color rgb="FF00B050"/>
        <rFont val="Century Gothic"/>
        <family val="2"/>
      </rPr>
      <t>5</t>
    </r>
  </si>
  <si>
    <r>
      <t>Sí</t>
    </r>
    <r>
      <rPr>
        <vertAlign val="superscript"/>
        <sz val="9"/>
        <color rgb="FF00B050"/>
        <rFont val="Century Gothic"/>
        <family val="2"/>
      </rPr>
      <t>6</t>
    </r>
  </si>
  <si>
    <r>
      <t>Sí</t>
    </r>
    <r>
      <rPr>
        <b/>
        <vertAlign val="superscript"/>
        <sz val="9"/>
        <color rgb="FF00B050"/>
        <rFont val="Century Gothic"/>
        <family val="2"/>
      </rPr>
      <t>8</t>
    </r>
  </si>
  <si>
    <r>
      <t>Trastuzumab</t>
    </r>
    <r>
      <rPr>
        <vertAlign val="superscript"/>
        <sz val="9"/>
        <color theme="0"/>
        <rFont val="Century Gothic"/>
        <family val="2"/>
      </rPr>
      <t>1</t>
    </r>
  </si>
  <si>
    <r>
      <t>Rituximab</t>
    </r>
    <r>
      <rPr>
        <vertAlign val="superscript"/>
        <sz val="9"/>
        <color theme="0"/>
        <rFont val="Century Gothic"/>
        <family val="2"/>
      </rPr>
      <t>1</t>
    </r>
  </si>
  <si>
    <r>
      <t>Bevacizumab</t>
    </r>
    <r>
      <rPr>
        <vertAlign val="superscript"/>
        <sz val="9"/>
        <color theme="0"/>
        <rFont val="Century Gothic"/>
        <family val="2"/>
      </rPr>
      <t>1</t>
    </r>
  </si>
  <si>
    <r>
      <t>X</t>
    </r>
    <r>
      <rPr>
        <vertAlign val="superscript"/>
        <sz val="9"/>
        <color rgb="FF231F20"/>
        <rFont val="Century Gothic"/>
        <family val="2"/>
      </rPr>
      <t>2</t>
    </r>
  </si>
  <si>
    <r>
      <t>X</t>
    </r>
    <r>
      <rPr>
        <vertAlign val="superscript"/>
        <sz val="9"/>
        <color rgb="FF231F20"/>
        <rFont val="Century Gothic"/>
        <family val="2"/>
      </rPr>
      <t>3</t>
    </r>
  </si>
  <si>
    <r>
      <t>X</t>
    </r>
    <r>
      <rPr>
        <vertAlign val="superscript"/>
        <sz val="9"/>
        <color rgb="FF231F20"/>
        <rFont val="Century Gothic"/>
        <family val="2"/>
      </rPr>
      <t>1</t>
    </r>
  </si>
  <si>
    <t>(7) Monitorización Farmacocinética.</t>
  </si>
  <si>
    <t>(8) Seguimiento mensual en biológicos/biosimilares de alto impacto en determinadas áreas terapéuticas.</t>
  </si>
  <si>
    <t>1.5.3. Cuestionarios realizados en el ámbito de las evaluaciones del gasto público farmacéutico en Extremadura</t>
  </si>
  <si>
    <t>4.1.2. Caracterización de los centros sociosanitarios de Extremadura</t>
  </si>
  <si>
    <t>4.8. Modelo de atención farmacéutica según el borrador de decreto que regula la prestación farmacéutica en centros sociosanitarios de Extremadura</t>
  </si>
  <si>
    <t>CUADRO 1. Bloques y ejes de la evaluación</t>
  </si>
  <si>
    <t>DonBenito-Villanueva</t>
  </si>
  <si>
    <t>Lleerena-Zafra</t>
  </si>
  <si>
    <t>Navalmoral de la Mata</t>
  </si>
  <si>
    <t>Don Benito-Villanueva</t>
  </si>
  <si>
    <t>Total Extremadura</t>
  </si>
  <si>
    <t>Gasto receta</t>
  </si>
  <si>
    <t>Gasto farmacia hospitales</t>
  </si>
  <si>
    <t>Gasto alta tecnología</t>
  </si>
  <si>
    <t>Gasto sanitario público</t>
  </si>
  <si>
    <t>Fuente: Elaboración propia a partir de los datos del Ministerio de Sanidad y de los datos de los Cuestionarios de equipos de alta tecnología para el SES.</t>
  </si>
  <si>
    <t>Lleran-Zafra</t>
  </si>
  <si>
    <t>Notas: Incluye los principios activos de trastuzumab, rituximab y bevacizumab.</t>
  </si>
  <si>
    <t>CC.AA.</t>
  </si>
  <si>
    <t>Nota: No se incluyen técnicos, auxiliares ni FIR.</t>
  </si>
  <si>
    <t>Total nacional</t>
  </si>
  <si>
    <t xml:space="preserve">Total nacional </t>
  </si>
  <si>
    <t>% sobre el total</t>
  </si>
  <si>
    <t>Nota: Se entiende por gestión directa la gestión por el propio organismo público titular del centro.</t>
  </si>
  <si>
    <t>No lo sé</t>
  </si>
  <si>
    <t>Una única oficina de farmacia</t>
  </si>
  <si>
    <t>Más de 5 oficinas de farmacia</t>
  </si>
  <si>
    <t>Mayoritariamente vinculados a SF</t>
  </si>
  <si>
    <t>Mayoritariamente vinculados a OF</t>
  </si>
  <si>
    <t>Escenario 2: Convergencia a la mejor comunidad</t>
  </si>
  <si>
    <t>Notas: Incluye todos los principios activos excepto trastuzumab, rituximab y bevacizumab.</t>
  </si>
  <si>
    <t>% Hombre</t>
  </si>
  <si>
    <t>% Mujeres</t>
  </si>
  <si>
    <t>Sí, pero con carácter informal</t>
  </si>
  <si>
    <t>TOT. NAC.</t>
  </si>
  <si>
    <t>Total EXT.</t>
  </si>
  <si>
    <t>Menos de 50 camas</t>
  </si>
  <si>
    <t>Gasto per cápita</t>
  </si>
  <si>
    <t>Indicador sintético</t>
  </si>
  <si>
    <t>Nº farmacéuticos por cada 100 camas</t>
  </si>
  <si>
    <t>PIB per cápita</t>
  </si>
  <si>
    <t>Años de vida saludable</t>
  </si>
  <si>
    <t>% personas adultas con obesidad</t>
  </si>
  <si>
    <t>Resto de CC. AA.</t>
  </si>
  <si>
    <t>CUADRO 6. Funciones más frecuentes de las CAFyT de las comunidades autónomas</t>
  </si>
  <si>
    <t>CUADRO 7. Evolución del porcentaje de DDD biosimilares adquiridas en los hospitales públicos extremeños. 2018, 2019, 2020, 2021 y 2022 (%)</t>
  </si>
  <si>
    <t>CUADRO 8. Evolución del porcentaje de envases de biosimilares adquiridos en los hospitales públicos extremeños. 2018, 2019, 2020, 2021 y 2022 (%)</t>
  </si>
  <si>
    <t>CUADRO 9. Acciones y estrategias de fomento de biosimilares a nivel regional</t>
  </si>
  <si>
    <t>CUADRO 10. Integración de farmacéuticos especialistas en equipos asistenciales y UGC en los hospitales extremeños</t>
  </si>
  <si>
    <t>CUADRO 13. Mecanismos de conciliación de la medicación entre atención primaria y hospitalaria llevados a cabo en cada área de salud</t>
  </si>
  <si>
    <t>CUADRO 14. Detalle de las acciones de seguimiento del cuadro de mando de farmacia según la dirección de atención primaria de las áreas de salud extremeñas</t>
  </si>
  <si>
    <t>CUADRO 16. Resultados del indicador sintético de calidad de prescripción farmacéutica en Extremadura por áreas de salud. 2022 (puntos sobre 100)</t>
  </si>
  <si>
    <t>CUADRO 18. Resultados de las comunidades autónomas en el indicador sintético de calidad de prescripción. 2017-2022 (puntos sobre 100)</t>
  </si>
  <si>
    <t>Composición del gasto sanitario público en Extremadura objeto de análisis. 2022 (millones de euros)</t>
  </si>
  <si>
    <t>GRÁFICO 1. Gasto público farmacéutico total (hospitalario y receta) en Extremadura. 2003-2022 (millones de euros)</t>
  </si>
  <si>
    <t>GRÁFICO 2. Gasto farmacéutico público per cápita en Extremadura frente al resto de comunidades. 2022 (euros per cápita)</t>
  </si>
  <si>
    <t>GRÁFICO 3. Composición del gasto sanitario público en Extremadura objeto de análisis. 2022 (millones de euros)</t>
  </si>
  <si>
    <t>GRÁFICO 4. Gasto farmacéutico hospitalario público en España y Extremadura 2003-2022 (millones de euros)</t>
  </si>
  <si>
    <t>GRÁFICO 6. Gasto farmacéutico hospitalario público per cápita en Extremadura frente al resto de comunidades. 2022 (euros por habitante ajustado)</t>
  </si>
  <si>
    <t>GRÁFICO 8. Gasto farmacéutico hospitalario per cápita por hospital. 2022 (euros per cápita)</t>
  </si>
  <si>
    <t>GRÁFICO 9. Porcentaje de hospitales de Extremadura que comparten información del seguimiento de indicadores y objetivos con los servicios y/o profesionales (%)</t>
  </si>
  <si>
    <t>GRÁFICO 12. Penetración de biosimilares consumidos por principio activo en Extremadura y el resto de las comunidades. 2022 (%)</t>
  </si>
  <si>
    <t>GRÁFICO 13. Penetración de biosimilares ajustado por impacto económico del principio activo. 2022 (puntos sobre 100)</t>
  </si>
  <si>
    <t>GRÁFICO 15. Porcentaje de envases biosimilares adquiridas en los hospitales públicos extremeños. 2022(%)</t>
  </si>
  <si>
    <t>GRÁFICO 19. Desglose de las compras de medicamentos por tipo de procedimiento en Extremadura. 2018, 2019, 2020, 2021 y 2022 (%)</t>
  </si>
  <si>
    <t>GRÁFICO 22. Evolución del gasto en farmacia externa y otras áreas sobre el gasto total en farmacia de los hospitales extremeños. 2010-2021 (%)</t>
  </si>
  <si>
    <t>GRÁFICO 26. Gasto por envase en medicamentos dispensados a través de receta. 2022 (euros por envase)</t>
  </si>
  <si>
    <t>GRÁFICO 28. Pirámide poblacional de Extremadura y comparación con el conjunto nacional. 2022 (%)</t>
  </si>
  <si>
    <t>GRÁFICO 29. Índice de envejecimiento por comunidad autónoma. 2022 (%)</t>
  </si>
  <si>
    <t>GRÁFICO 30. Evolución del índice de envejecimiento en Extremadura y en el conjunto nacional. 2002-2022 (%)</t>
  </si>
  <si>
    <t>GRÁFICO 31. Gasto farmacéutico de receta e índice de envejecimiento de la población en las comunidades autónomas 2022</t>
  </si>
  <si>
    <t>GRÁFICO 32. PIB per cápita por comunidades autónomas. 2021 (euros por habitante)</t>
  </si>
  <si>
    <t>GRÁFICO 33. Tasa de paro por comunidades autónomas. 2022 (%)</t>
  </si>
  <si>
    <t>Gasto farmacéutico pc receta 2022</t>
  </si>
  <si>
    <t>Coste/Impacto</t>
  </si>
  <si>
    <t>Impacto</t>
  </si>
  <si>
    <t>Coste en 2022 con biosimilares</t>
  </si>
  <si>
    <t>Coste en 2022 sin biosimilares</t>
  </si>
  <si>
    <t>Notas: En el análisis hemos considerado las siguientes modalidades de equipos: ALI, DO, ASD, TAC, PET, HEM, GAM, MAMO, LIT, RM, SPECT y Salas RX.
N= 4.518 equipos en 2010 y N=4.958 equipos en 2020.</t>
  </si>
  <si>
    <t>2: Converger a la comunidad autónoma con mejor desempeño</t>
  </si>
  <si>
    <t>GRÁFICO 7. Gasto farmacéutico hospitalario per cápita y ajustado por case mix por comunidad autónoma 2022 (euros por hab. ajustado)</t>
  </si>
  <si>
    <t>GRÁFICO 10. Porcentaje de DDD biosimilares consumidas en hospital sobre el total de consumo del principio activo en Extremadura y resto de comunidades autónomas. 2022 (%)</t>
  </si>
  <si>
    <t>GRÁFICO 11. Porcentaje de envases de rituximab, trastuzumab y bevacizumab biosimilares consumidos en hospital sobre el total del principio activo en Extremadura y resto de comunidades 2022 (%)</t>
  </si>
  <si>
    <t>GRÁFICO 16. Indicador sintético de penetración de biosimilares según su impacto económico para los hospitales de Extremadura. 2022</t>
  </si>
  <si>
    <t>CUADRO 11. Evolución de la contratación normalizada de medicamentos en los hospitales extremeños. 2018-2022 (%)</t>
  </si>
  <si>
    <t>CUADRO 15. Indicadores que conforman el indicador sintético de calidad de prescripción farmacéutica y su ponderación. 2022</t>
  </si>
  <si>
    <t>CUADRO 17. Evolución del indicador sintético de calidad de la prescripción farmacéutica en Extremadura por áreas de salud. 2018 -2022 (puntos sobre 100)</t>
  </si>
  <si>
    <t>Abreviatura</t>
  </si>
  <si>
    <t>Nombre completo</t>
  </si>
  <si>
    <t>Aceleradores lineales de partículas</t>
  </si>
  <si>
    <t>Densiómetros óseos</t>
  </si>
  <si>
    <t>Angiógrafos</t>
  </si>
  <si>
    <t>ASD vascular</t>
  </si>
  <si>
    <t>Radiología convencional</t>
  </si>
  <si>
    <t>Equipos portátiles</t>
  </si>
  <si>
    <t>ASD Neurorradiología</t>
  </si>
  <si>
    <t>Gamma Cámaras</t>
  </si>
  <si>
    <t>Equipos radioquirúrgicos</t>
  </si>
  <si>
    <t>Equipos de hemodinámica</t>
  </si>
  <si>
    <t>Equipos radiología general o convencional</t>
  </si>
  <si>
    <t>Equipos de electrofisiología</t>
  </si>
  <si>
    <t>Equipos telemando</t>
  </si>
  <si>
    <t>Litrotricia extracorpórea por ondas de choque</t>
  </si>
  <si>
    <t>Equipos ortopantomógrafos</t>
  </si>
  <si>
    <t>Mamógrafos</t>
  </si>
  <si>
    <t>Mamógrafo (MAMO)</t>
  </si>
  <si>
    <t>Equipos intraorales</t>
  </si>
  <si>
    <t>Mamógrafo tridimensional (MAMO BDT)</t>
  </si>
  <si>
    <t>Equipos de hemodiálisis</t>
  </si>
  <si>
    <t>Tomografía axial computarizada</t>
  </si>
  <si>
    <t>SVI</t>
  </si>
  <si>
    <t>Soporte vital (SVI): Incubadoras y respiradores</t>
  </si>
  <si>
    <t>Resonancia magnética</t>
  </si>
  <si>
    <t>Sistemas digitales de perfusión de medios de contraste</t>
  </si>
  <si>
    <t>Tomografía por emisión de positrones</t>
  </si>
  <si>
    <t>Equipos de braquiterapia digital</t>
  </si>
  <si>
    <t>PET/CT o PET/TAC</t>
  </si>
  <si>
    <t>Sistema de planificación oncológica</t>
  </si>
  <si>
    <t>Sistema de red de información oncológica</t>
  </si>
  <si>
    <t>SPECT/CT o SPECT/TAC</t>
  </si>
  <si>
    <t>Quirófanos híbridos</t>
  </si>
  <si>
    <t>CUADRO 19. Perímetro de equipos de alta tecnología</t>
  </si>
  <si>
    <t>2.2. Evaluación y acceso a los medicamentos. La Red de Uso Racional del Medicamento (URM) en atención hospitalaria</t>
  </si>
  <si>
    <t>2.3. Control y seguimiento de indicadores económicos y de calidad de prescripción farmacéutica</t>
  </si>
  <si>
    <t>2.5. Atención farmacéutica: integración de farmacéuticos en servicios asistenciales de atención hospitalaria</t>
  </si>
  <si>
    <t>2.6.1. Contratación pública</t>
  </si>
  <si>
    <t>2.6.2. Compra de medicamentos</t>
  </si>
  <si>
    <t>2.7. Logística medicamento</t>
  </si>
  <si>
    <t>2.7.2. Problemas de suministro de medicamentos</t>
  </si>
  <si>
    <t>1.5.5. Información cuantitativa y cualitativa facilitada por el SES</t>
  </si>
  <si>
    <t>3.1.1. Análisis descriptivo del gasto farmacéutico a través de recetas en oficinas de farmacia</t>
  </si>
  <si>
    <t>3.1.2. Análisis descriptivo de los principales condicionantes del gasto farmacéutico a través de recetas en oficinas de farmacia</t>
  </si>
  <si>
    <t>2.1.1. Análisis descriptivo del gasto en farmacia hospitalaria</t>
  </si>
  <si>
    <t>3.1.3. Resultados del indicador sintético de las políticas de prescripción farmacéutica de la AIRef en Extremadura</t>
  </si>
  <si>
    <t>3.2. Evaluación y acceso a los medicamentos. La Red de Uso del Medicamento (URM) en atención primaria</t>
  </si>
  <si>
    <t>3.2.3. Comisiones de Uso Racional del Medicamento (URM) de las áreas de salud y otras estructuras de coordinación de la atención farmacéutica</t>
  </si>
  <si>
    <t>3.3. Control y seguimiento de indicadores económicos y de calidad de prescripción farmacéutica</t>
  </si>
  <si>
    <t>3.5. Atención farmacéutica. Seguimiento farmacoterapéutico y control de la adherencia terapéutica</t>
  </si>
  <si>
    <t>3.5.2. Control de la adherencia terapéutica de los pacientes</t>
  </si>
  <si>
    <t>4.2. Coordinación de la atención sociosanitaria y continuidad asistencial</t>
  </si>
  <si>
    <t>4.2.3. Integración y acceso a los sistemas de información sociosanitaria</t>
  </si>
  <si>
    <t>4.3. Guía Farmacoterapéutica (GTF) de centros sociosanitarios y plan terapéutico del paciente</t>
  </si>
  <si>
    <t>4.4. Modelo de prescripción farmacéutica</t>
  </si>
  <si>
    <t>4.6. Atención farmacéutica: seguimiento farmacoterapéutico (SFT) y control de la adherencia a los tratamientos</t>
  </si>
  <si>
    <t>4.7. Estrategias de Uso Racional del Medicamento (URM) y control del gasto farmacéutico</t>
  </si>
  <si>
    <t>4.5.1. Número de oficinas de farmacia (OF) que suministran a los centros sociosanitarios y criterios para su selección</t>
  </si>
  <si>
    <t>4.8.1. GTF de centros sociosanitarios, plan terapéutico del paciente y herramientas de prescripción</t>
  </si>
  <si>
    <t>4.8.2.  Dispensación de la medicación a los centros sociosanitarios</t>
  </si>
  <si>
    <t>4.8.3 Proceso y criterios de selección de las oficinas de farmacia</t>
  </si>
  <si>
    <t>4.8.4 Atención farmacéutica a los residentes</t>
  </si>
  <si>
    <t>5.1. Análisis descriptivo del gasto en alta tecnología</t>
  </si>
  <si>
    <t>5.2. Modelo de gobernanza para la toma de decisiones de inversión en equipos de alta tecnología</t>
  </si>
  <si>
    <t>5.2.1. Planificación estratégica de las decisiones de inversión en equipos de alta tecnología</t>
  </si>
  <si>
    <t>5.2.2. Procedimiento para la toma de decisiones de equipos de alta tecnología</t>
  </si>
  <si>
    <t>5.2.3. El plan de inversión en Equipos de Alta Tecnología (Plan INVEAT)</t>
  </si>
  <si>
    <t>5.3. Dotación de equipos de alta tecnología</t>
  </si>
  <si>
    <t>5.4. Estado actual del equipamiento de alta tecnología</t>
  </si>
  <si>
    <t>5.4.1. Antigüedad del parque instalado</t>
  </si>
  <si>
    <t>5.4.2. Intensidad de uso de los equipos de AT</t>
  </si>
  <si>
    <t>CUADRO 21. Intensidad de uso de los equipos de alta tecnología con umbrales de intensidad de uso (bajo, medio o alto) por área de salud. 2021 (actividad por equipo)</t>
  </si>
  <si>
    <t>CUADRO 22. Intensidad de uso de los equipos de alta tecnología sin umbrales por área de salud. 2021 (actividad por equipo)</t>
  </si>
  <si>
    <t>CUADRO 23. Obsolescencia de los equipos instalados en Extremadura ajustada por la intensidad de uso</t>
  </si>
  <si>
    <t>5.5. Modelos de contratación para la incorporación y mantenimiento de equipos de alta tecnología</t>
  </si>
  <si>
    <t>5.6. Uso racional del equipamiento de alta tecnológica</t>
  </si>
  <si>
    <t>6.1. Modelo de objetivos e incentivos a los profesionales: Contratos de Gestión</t>
  </si>
  <si>
    <t>6.3. Formación sobre el URM y el uso racional de equipos de AT a los profesionales</t>
  </si>
  <si>
    <t>CUADRO 24. Presupuesto de las áreas de salud destinado a formación continuada de los facultativos. 2021 (euros)</t>
  </si>
  <si>
    <t>Evaluación y acceso a los medicamentos. La red de URM en atención hospitalaria</t>
  </si>
  <si>
    <t>Control y seguimiento de indicadores económicos y de calidad de la prescripción farmacéutica</t>
  </si>
  <si>
    <t>Medicamentos biosimilares</t>
  </si>
  <si>
    <t>Atención farmacéutica de los servicios de atención hospitalaria</t>
  </si>
  <si>
    <t>Contratación pública y compra de medicamentos</t>
  </si>
  <si>
    <t>Contratación pública</t>
  </si>
  <si>
    <t>Compra de medicamentos</t>
  </si>
  <si>
    <t>Logística del medicamento</t>
  </si>
  <si>
    <t>Automatización</t>
  </si>
  <si>
    <t>CUADRO 25. Cuantificación del impacto de la implantación de SAD en todas las unidades de hospitalización del complejo hospitalario universitario de Badajoz y del complejo hospitalario universitario de Cáceres</t>
  </si>
  <si>
    <t>Pacientes externos</t>
  </si>
  <si>
    <t>Problemas de suministro de medicamentos</t>
  </si>
  <si>
    <t>Evaluación y acceso a los medicamentos. La red de URM en atención primaria</t>
  </si>
  <si>
    <t xml:space="preserve">CUADRO 26. Cuantificación del impacto de la implantación de acciones y mecanismos de seguimiento y control de la calidad de la prescripción (millones de euros y porcentaje) </t>
  </si>
  <si>
    <t>Utilización de medicamentos biosimilares en el ámbito de atención primaria</t>
  </si>
  <si>
    <t>Atención farmacéutica al paciente:  Seguimiento farmacoterapéutico (STF) y control de la adherencia</t>
  </si>
  <si>
    <t>Coordinación de la atención sociosanitaria y continuidad asistencial</t>
  </si>
  <si>
    <t>Guía farmacoterapéutica de los centros sociosanitarios y plan terapéutico del paciente</t>
  </si>
  <si>
    <t>Modelo de prescripción farmacéutica</t>
  </si>
  <si>
    <t>Dispensación de medicamentos a los centros sociosanitarios</t>
  </si>
  <si>
    <t>Atención farmacéutica: SFT y control de la adherencia terapéutica</t>
  </si>
  <si>
    <t>Estrategias de URM y control del gasto farmacéutico</t>
  </si>
  <si>
    <t>Gobernanza para la toma de decisiones de inversión en equipos de alta tecnología</t>
  </si>
  <si>
    <t>Dotación y estado actual del parque de equipos alta tecnología</t>
  </si>
  <si>
    <t>Contratación pública para la incorporación y mantenimiento de los equipos de alta tecnología</t>
  </si>
  <si>
    <t>Uso racional de los equipos de alta tecnología</t>
  </si>
  <si>
    <t>Modelo de objetivos e incentivos a los profesionales</t>
  </si>
  <si>
    <t>Sistemas de información</t>
  </si>
  <si>
    <t>Refuerzo de la estrategia formativa a los profesionales en los ámbitos de URM y uso racional de equipos de AT</t>
  </si>
  <si>
    <t>4.5.2. Modalidad de dispensación de medicamentos a los centros sociosanitarios</t>
  </si>
  <si>
    <t>Nota: Pregunta de repuesta múltiple.</t>
  </si>
  <si>
    <t>Notas: (1) Se han tenido en cuenta los equipos adquiridos a través del capítulo 6 de inversiones, a través de arrendamientos (capítulo 2) y a través de otras partidas presupuestarias. (2) Desde la Subdirección de Obras, Instalaciones y Equipamiento del SES se informó de gastos de respiradores por valor de 694.540 euros, adquiridos mediante compra centralizada, del que se desconoce el área de destino y no están, por lo tanto, asignados a ningún área en concreto.</t>
  </si>
  <si>
    <t>Penetración seguro privado (%)</t>
  </si>
  <si>
    <t>Penetración ajustada</t>
  </si>
  <si>
    <t>% DDD</t>
  </si>
  <si>
    <t>% envases</t>
  </si>
  <si>
    <t>Área de salud</t>
  </si>
  <si>
    <t>Índice</t>
  </si>
  <si>
    <t>Media nacional</t>
  </si>
  <si>
    <t>Gasto farmacéutico ambulatorio per cápita</t>
  </si>
  <si>
    <t>Penetración</t>
  </si>
  <si>
    <t>Pacientes revisados sobre total</t>
  </si>
  <si>
    <t>% centros</t>
  </si>
  <si>
    <t>%  centros</t>
  </si>
  <si>
    <t>Partida presupuestaria</t>
  </si>
  <si>
    <t>Tasa de variación</t>
  </si>
  <si>
    <t>Otras CC. AA.</t>
  </si>
  <si>
    <t>GRÁFICO 37. Años de vida saludable al nacer por comunidad autónoma. 2020 (años)</t>
  </si>
  <si>
    <t>GRÁFICO 36. Gasto público en recetas per cápita y penetración del seguro privado. 2022.</t>
  </si>
  <si>
    <t>GRÁFICO 38. Porcentaje de personas adultas con obesidad por comunidad autónoma. 2017 (%)</t>
  </si>
  <si>
    <t>GRÁFICO 39. Indicador sintético de las políticas de prescripción. Extremedura y Total nacional. 2018 (puntos sobre 10)</t>
  </si>
  <si>
    <t>GRÁFICO 40. Indicador sintético de las políticas de prescripción y gasto per cápita. 2018</t>
  </si>
  <si>
    <t>GRÁFICO 41. Distribución de equipos de atención primaria por nivel de rendimiento. 2022</t>
  </si>
  <si>
    <t>Nota: Se han tenido en cuenta las tres partidas presupuestarias: Gastos por capítulo 6, coste de adquisición de partida de arrendamiento y otras partidas presupuestarias. No se incluye mantenimiento. Incluye la adquisición de respiradores de forma centralizada por valor de 694.540 euros, de los que desde SSCC se desconoce su destino (área).</t>
  </si>
  <si>
    <t>Fuente: AIReF.</t>
  </si>
  <si>
    <t>GRÁFICO 1. GASTO PÚBLICO FARMACÉUTICO TOTAL (HOSPITALARIO Y RECETA) EN EXTREMADURA. 2003-2022 (MILLONES DE EUROS)</t>
  </si>
  <si>
    <t>GRÁFICO 2. GASTO FARMACÉUTICO PÚBLICO PER CÁPITA EN EXTREMADURA FRENTE AL RESTO DE COMUNIDADES. 2022 (EUROS PER CÁPITA)</t>
  </si>
  <si>
    <t>GRÁFICO 3. COMPOSICIÓN DEL GASTO SANITARIO PÚBLICO EN EXTREMADURA OBJETO DE ANÁLISIS. 2022 (MILLONES DE EUROS)</t>
  </si>
  <si>
    <t>CUADRO 1. BLOQUES Y EJES DE LA EVALUACIÓN</t>
  </si>
  <si>
    <t>CUADRO 2. METODOLOGÍAS DE LA EVALUACIÓN</t>
  </si>
  <si>
    <t>CUADRO 3. FUENTES DE INFORMACIÓN EMPLEADAS EN LA EVALUACIÓN</t>
  </si>
  <si>
    <t>CUADRO 4. BASES DE DATOS UTILIZADAS EN LA EVALUACIÓN</t>
  </si>
  <si>
    <t>CUADRO 5. MAPA DE LOS CENTROS DONDE SE HAN REALIZADO LAS ENTREVISTAS PERSONALES</t>
  </si>
  <si>
    <t>GRÁFICO 4. GASTO FARMACÉUTICO HOSPITALARIO PÚBLICO EN ESPAÑA Y EXTREMADURA 2003-2022 (MILLONES DE EUROS)</t>
  </si>
  <si>
    <t>GRÁFICO 5. GASTO FARMACÉUTICO HOSPITALARIO PÚBLICO PER CÁPITA EN EXTREMADURA Y TOTAL NACIONAL. 2003-2022 (EUROS PER CÁPITA)</t>
  </si>
  <si>
    <t>GRÁFICO 6. GASTO FARMACÉUTICO HOSPITALARIO PÚBLICO PER CÁPITA EN EXTREMADURA FRENTE AL RESTO DE COMUNIDADES. 2022 (EUROS POR HABITANTE AJUSTADO)</t>
  </si>
  <si>
    <t>GRÁFICO 8. GASTO FARMACÉUTICO HOSPITALARIO PER CÁPITA POR HOSPITAL. 2022 (EUROS PER CÁPITA)</t>
  </si>
  <si>
    <t>CUADRO 6. FUNCIONES MÁS FRECUENTES DE LAS CAFYT DE LAS COMUNIDADES AUTÓNOMAS</t>
  </si>
  <si>
    <t>Fuente: VV. AA. Monografías de Farmacia Hospitalaria y de Atención Primaria: Cambio de paradigma: de la validación a la participación (n.º 14). Barcelona: Bayer Hispania SL, 2020.</t>
  </si>
  <si>
    <t>GRÁFICO 9. PORCENTAJE DE HOSPITALES DE EXTREMADURA QUE COMPARTEN INFORMACIÓN DEL SEGUIMIENTO DE INDICADORES Y OBJETIVOS CON LOS SERVICIOS Y/O PROFESIONALES (%)</t>
  </si>
  <si>
    <t>GRÁFICO 10. PORCENTAJE DE DDD BIOSIMILARES CONSUMIDAS EN HOSPITAL SOBRE EL TOTAL DE CONSUMO DEL PRINCIPIO ACTIVO EN EXTREMADURA Y RESTO DE COMUNIDADES AUTÓNOMAS*. 2022(%).</t>
  </si>
  <si>
    <t>GRÁFICO 11. PORCENTAJE DE ENVASES DE RITUXIMAB, TRASTUZUMAB Y BEVACIZUMAB1 BIOSIMILARES CONSUMIDOS EN HOSPITAL SOBRE EL TOTAL DEL PRINCIPIO ACTIVO EN EXTREMADURA Y RESTO DE COMUNIDADES 2022 (%)</t>
  </si>
  <si>
    <t>GRÁFICO 12. PENETRACIÓN DE BIOSIMILARES CONSUMIDOS POR PRINCIPIO ACTIVO EN EXTREMADURA Y EL RESTO DE LAS COMUNIDADES. 2022(%)</t>
  </si>
  <si>
    <t>Nota: Para todas las comunidades autónomas se tiene en cuenta el año completo salvo Galicia, que se tiene en cuenta desde enero hasta abril.</t>
  </si>
  <si>
    <t>GRÁFICO 13. PENETRACIÓN DE BIOSIMILARES AJUSTADO POR IMPACTO ECONÓMICO DEL PRINCIPIO ACTIVO. 2022 (PUNTOS SOBRE 100)</t>
  </si>
  <si>
    <t>Notas: Para el cálculo de indicador se ha otorgado una puntación a cada principio activo en función de su peso sobre el gasto total en moléculas con biosimilar disponible.</t>
  </si>
  <si>
    <t>CUADRO 7. EVOLUCIÓN DEL PORCENTAJE DE DDD BIOSIMILARES ADQUIRIDAS EN LOS HOSPITALES PÚBLICOS EXTREMEÑOS. 2018, 2019, 2020, 2021 Y 2022 (%)</t>
  </si>
  <si>
    <t>GRÁFICO 15. PORCENTAJE DE ENVASES BIOSIMILARES ADQUIRIDAS EN LOS HOSPITALES PÚBLICOS EXTREMEÑOS. 2022(%)</t>
  </si>
  <si>
    <t>Nota: Incluye los principios activos de trastuzumab, rituximab y bevacizumab.</t>
  </si>
  <si>
    <t>CUADRO 8. EVOLUCIÓN DEL PORCENTAJE DE ENVASES DE BIOSIMILARES ADQUIRIDOS EN LOS HOSPITALES PÚBLICOS EXTREMEÑOS. 2018, 2019, 2020, 2021 Y 2022 (%)</t>
  </si>
  <si>
    <t>GRÁFICO 16. INDICADOR SINTÉTICO DE PENETRACIÓN DE BIOSIMILARES SEGÚN SU IMPACTO ECONÓMICO PARA LOS HOSPITALES DE EXTREMADURA. 2022.</t>
  </si>
  <si>
    <t>CUADRO 9. ACCIONES Y ESTRATEGIAS DE FOMENTO DE BIOSIMILARES A NIVEL REGIONAL</t>
  </si>
  <si>
    <t>CUADRO 10. INTEGRACIÓN DE FARMACÉUTICOS ESPECIALISTAS EN EQUIPOS ASISTENCIALES Y UGC EN LOS HOSPITALES EXTREMEÑOS</t>
  </si>
  <si>
    <t>Nota: Los datos de Extremadura se han actualizado con información recopilada en el contexto de la presente evaluación. Para el resto de  comunidades autónomas, los datos se corresponden con las respuestas obtenidas al precitado cuestionario durante el SR2: gasto hospitalario, salvo en el caso de Aragón, actualizadas durante la evaluación de la comunidad.</t>
  </si>
  <si>
    <t>GRÁFICO 19. DESGLOSE DE LAS COMPRAS DE MEDICAMENTOS POR TIPO DE PROCEDIMIENTO EN EXTREMADURA. 2018, 2019, 2020, 2021 Y 2022 (%)</t>
  </si>
  <si>
    <t>Nota: No se ha podido disponer de información referida a Cáceres del año 2022 ni de Navalmoral de la Mata para ningún año, ni del hospital de Mérida completa por lo que no se incluyen en el cálculo.</t>
  </si>
  <si>
    <t>CUADRO 11. EVOLUCIÓN DE LA CONTRATACIÓN NORMALIZADA DE MEDICAMENTOS EN LOS HOSPITALES EXTREMEÑOS. 2018-2022 (%)</t>
  </si>
  <si>
    <t>Nota: No se incluyen Cataluña (por las cuestiones metodológicas arriba comentadas).</t>
  </si>
  <si>
    <t>GRÁFICO 22. EVOLUCIÓN DEL GASTO EN FARMACIA EXTERNA Y OTRAS ÁREAS SOBRE EL GASTO TOTAL EN FARMACIA DE LOS HOSPITALES EXTREMEÑOS. 2010-2021 (%)</t>
  </si>
  <si>
    <t>GRÁFICO 28. PIRÁMIDE POBLACIONAL DE EXTREMADURA Y COMPARACIÓN CON EL CONJUNTO NACIONAL. 2022 (%)</t>
  </si>
  <si>
    <t>GRÁFICO 29. ÍNDICE DE ENVEJECIMIENTO POR COMUNIDAD AUTÓNOMA. 2022 (%)</t>
  </si>
  <si>
    <t>GRÁFICO 30. EVOLUCIÓN DEL ÍNDICE DE ENVEJECIMIENTO EN EXTREMADURA Y EN EL CONJUNTO NACIONAL. 2002-2022 (%)</t>
  </si>
  <si>
    <t>GRÁFICO 31. GASTO FARMACÉUTICO DE RECETA E ÍNDICE DE ENVEJECIMIENTO DE LA POBLACIÓN EN LAS COMUNIDADES AUTÓNOMAS 2022</t>
  </si>
  <si>
    <t>GRÁFICO 32. PIB PER CÁPITA POR COMUNIDADES AUTÓNOMAS. 2021 (EUROS POR HABITANTE)</t>
  </si>
  <si>
    <t>GRÁFICO 33. TASA DE PARO POR COMUNIDADES AUTÓNOMAS. 2022 (%)</t>
  </si>
  <si>
    <t xml:space="preserve">CUADRO 12. PERSONAS ASEGURADAS Y SUS BENEFICIARIAS SEGÚN TIPO DE APORTACIÓN AL COPAGO EN EXTREMADURA Y TOTAL NACIONAL (2023) </t>
  </si>
  <si>
    <t>GRÁFICO 36. GASTO PÚBLICO EN RECETAS PER CÁPITA Y PENETRACIÓN DEL SEGURO PRIVADO. 2022.</t>
  </si>
  <si>
    <t>Fuente: Ministerio de Sanidad e Instituto para el Desarrollo e Integración de la Sanidad.</t>
  </si>
  <si>
    <t>Nota: Gasto per cápita calculado con la población ajustada.</t>
  </si>
  <si>
    <t>GRÁFICO 37. AÑOS DE VIDA SALUDABLE AL NACER POR COMUNIDAD AUTÓNOMA. 2020 (AÑOS)</t>
  </si>
  <si>
    <t>GRÁFICO 38. PORCENTAJE DE PERSONAS ADULTAS CON OBESIDAD POR COMUNIDAD AUTÓNOMA. 2017 (%)</t>
  </si>
  <si>
    <t>GRÁFICO 39. INDICADOR SINTÉTICO DE LAS POLÍTICAS DE PRESCRIPCIÓN. EXTREMEDURA Y TOTAL NACIONAL. 2018 (PUNTOS SOBRE 10)</t>
  </si>
  <si>
    <t>GRÁFICO 40. INDICADOR SINTÉTICO DE LAS POLÍTICAS DE PRESCRIPCIÓN FARMACÉUTICA Y GASTO PER CÁPITA. 2018</t>
  </si>
  <si>
    <t>CUADRO 13. MECANISMOS DE CONCILIACIÓN DE LA MEDICACIÓN ENTRE ATENCIÓN PRIMARIA Y HOSPITALARIA LLEVADOS A CABO EN CADA ÁREA DE SALUD</t>
  </si>
  <si>
    <t>CUADRO 14. DETALLE DE LAS ACCIONES DE SEGUIMIENTO DEL CUADRO DE MANDO DE FARMACIA SEGÚN LA DIRECCIÓN DE ATENCIÓN PRIMARIA DE LAS ÁREAS DE SALUD EXTREMEÑAS</t>
  </si>
  <si>
    <t>CUADRO 15. INDICADORES QUE CONFORMAN EL INDICADOR SINTÉTICO DE CALIDAD DE PRESCRIPCIÓN FARMACÉUTICA Y SU PONDERACIÓN. 2022.</t>
  </si>
  <si>
    <t>CUADRO 16. RESULTADOS DEL INDICADOR SINTÉTICO DE CALIDAD DE PRESCRIPCIÓN FARMACÉUTICA EN EXTREMADURA POR ÁREAS DE SALUD. 2022 (PUNTOS SOBRE 100)</t>
  </si>
  <si>
    <t xml:space="preserve">(*) Indicadores agregados como su inversa. </t>
  </si>
  <si>
    <t>GRÁFICO 41. DISTRIBUCIÓN DE EQUIPOS DE ATENCIÓN PRIMARIA POR NIVEL DE RENDIMIENTO. 2022.</t>
  </si>
  <si>
    <t>CUADRO 17. EVOLUCIÓN DEL INDICADOR SINTÉTICO DE CALIDAD DE LA PRESCRIPCIÓN FARMACÉUTICA EN EXTREMADURA POR ÁREAS DE SALUD. 2018-2022 (PUNTOS SOBRE 100)</t>
  </si>
  <si>
    <t>CUADRO 18. RESULTADOS DE LAS COMUNIDADES AUTÓNOMAS EN EL INDICADOR SINTÉTICO DE CALIDAD DE PRESCRIPCIÓN. 2017-2022 (PUNTOS SOBRE 100)</t>
  </si>
  <si>
    <t>GRÁFICO 42. PORCENTAJE DE EAP EN FUNCIÓN DEL RANGO DE DIFERENCIAS ENTRE EL PROFESIONAL CON MEJOR Y PEOR PERFIL DE PRESCRIPCIÓN DENTRO DEL EAP. 2022</t>
  </si>
  <si>
    <t>GRÁFICO 43. PORCENTAJE DE EAP EN FUNCIÓN DEL RANGO DE DIFERENCIAS ENTRE EL PROFESIONAL CON MEJOR Y PEOR PERFIL DE PRESCRIPCIÓN DENTRO DEL EQUIPO, POR ÁREA DE SALUD. 2022</t>
  </si>
  <si>
    <t>N= 82 centros. En el caso de los centros que reportan más de cinco Oficinas de farmacia, los valores observados son bastante elevados y podrían considerarse valores atípicos.</t>
  </si>
  <si>
    <t>CUADRO 19. PERÍMETRO DE EQUIPOS DE ALTA TECNOLOGÍA</t>
  </si>
  <si>
    <t>Nota: Último dato disponible en SIAE 2020. En el análisis hemos considerado las siguientes modalidades de equipos: ALI, DO, ASD, DIAL, TAC, PET, HEM, GAM, MAMO, LIT, RM, SPECT y Salas RX.</t>
  </si>
  <si>
    <t>Notas: Datos de 2020, último año disponible en SIAE.En el análisis hemos considerado las siguientes modalidades de equipos: ALI, DO, ASD, DIAL, TAC, PET, HEM, GAM, MAMO, LIT, RM, SPECT y Salas RX.</t>
  </si>
  <si>
    <t>N=9.653 equipos en 2020.</t>
  </si>
  <si>
    <t>CUADRO 20. EQUIPOS DE ALTA TECNOLOGÍA EN EXTREMADURA POR ÁREA DE SALUD. 2023 (EQUIPOS POR MILLÓN DE HABITANTES)</t>
  </si>
  <si>
    <t>CUADRO 21. INTENSIDAD DE USO DE LOS EQUIPOS DE ALTA TECNOLOGÍA CON UMBRALES DE INTENSIDAD DE USO (BAJO, MEDIO O ALTO) POR ÁREA DE SALUD. 2021 (ACTIVIDAD POR EQUIPO)</t>
  </si>
  <si>
    <t>CUADRO 22. INTENSIDAD DE USO DE LOS EQUIPOS DE ALTA TECNOLOGÍA SIN UMBRALES POR ÁREA DE SALUD. 2021 (ACTIVIDAD POR EQUIPO)</t>
  </si>
  <si>
    <t>CUADRO 23. OBSOLESCENCIA DE LOS EQUIPOS INSTALADOS EN EXTREMADURA AJUSTADA POR LA INTENSIDAD DE USO</t>
  </si>
  <si>
    <t>CUADRO 24. PRESUPUESTO DE LAS ÁREAS DE SALUD DESTINADO A FORMACIÓN CONTINUADA DE LOS FACULTATIVOS. 2021 (EUROS)</t>
  </si>
  <si>
    <t>CUADRO 25. CUANTIFICACIÓN DEL IMPACTO DE LA IMPLANTACIÓN DE SAD EN TODAS LAS UNIDADES DE HOSPITALIZACIÓN DEL COMPLEJO HOSPITALARIO UNIVERSITARIO DE BADAJOZ Y DEL COMPLEJO HOSPITALARIO UNIVERSITARIO DE CÁCERES</t>
  </si>
  <si>
    <t xml:space="preserve">CUADRO 26. CUANTIFICACIÓN DEL IMPACTO DE LA IMPLANTACIÓN DE ACCIONES Y MECANISMOS DE SEGUIMIENTO Y CONTROL DE LA CALIDAD DE LA PRESCRIPCIÓN (MILLONES DE EUROS Y PORCENTAJE) </t>
  </si>
  <si>
    <t>3 EVALUACIÓN DEL GASTO EN MEDICAMENTOS DISPENSADOS A TRAVÉS DE RECETA EN OFICINA FARMACIA</t>
  </si>
  <si>
    <t>4 EVALUACIÓN DEL GASTO EN MEDICAMENTOS EN CENTROS SOCIOSANITARIOS</t>
  </si>
  <si>
    <t>5 EVALUACIÓN DEL GASTO DE INVERSIÓN DE LOS EQUIPOS DE ALTA TECNOLOGÍA</t>
  </si>
  <si>
    <t>6 ASPECTOS TRANSVERSALES A LOS EJES EVALUADOS</t>
  </si>
  <si>
    <t>Notas: (i) No se incluye Cataluña. En 2017 y 2018 solo incluía el consumo de los pacientes no ingresados en los hospitales, e incorpora en 2020 el 92% de los códigos utilizados en los pacientes ingresados en los hospitales; (ii) en 2018 (a diferencia de 2017), sí se están contabilizando los envases de medicamentos que no tienen asignado PVL comercializado ni PVL notificado en el nomenclátor oficial de la prestación farmacéutica del SNS; (iii) en el caso de la Comunitat Valenciana, los datos se corresponden con los consumos de medicamentos gestionados por los servicios de farmacia de los hospitales de gestión directa de la Conselleria de Sanitat Universal i Salut Pública y, en 2020,  se incluyen los del Hospital General de Valencia y en 2019 también los del Hospital de La Ribera; (iv) los datos de Galicia incluyen, desde febrero de 2019, el consumo de las dispensaciones a pacientes externos del Servizo Galego de Saúde adscritos al Hospital Concertado Povisa. (*) No se incluyen Cataluña por las cuestiones metodológicas arriba comentadas. Los datos del año 2022 de Galicia son del periodo enero-abril.</t>
  </si>
  <si>
    <t>TOT. 
NAC.</t>
  </si>
  <si>
    <t>GRÁFICO 18. NÚMERO DE FARMACÉUTICOS POR CADA CIEN CAMAS EN LOS HOSPITALES PÚBLICOS SEGÚN COMUNIDAD AUTÓNOMA (2021)</t>
  </si>
  <si>
    <t xml:space="preserve">Fuente: Cifras de población del INE. Datos provisionales a 1/07/2023. </t>
  </si>
  <si>
    <t>Índice de envejecimiento</t>
  </si>
  <si>
    <t>Sí, de forma sistemática</t>
  </si>
  <si>
    <t>GRÁFICO 20. DIFERENCIAS ENTRE GASTO TEÓRICO Y GASTO REAL. PROMEDIO DE LOS AÑOS 2016 A 2022 (%)</t>
  </si>
  <si>
    <t>GRÁFICO 21. EVOLUCIÓN DE LAS DIFERENCIAS ENTRE GASTO TEÓRICO Y GASTO REAL EN EXTREMADURA Y EL CONJUNTO NACIONAL (%)</t>
  </si>
  <si>
    <t>GRÁFICO 21. Diferencias entre gasto teórico y gasto real en Extremadura y en el conjunto nacional (%)</t>
  </si>
  <si>
    <t>Esquema del estudio</t>
  </si>
  <si>
    <t>NA</t>
  </si>
  <si>
    <t>GRÁFICO 5. Gasto farmacéutico hospitalario público per cápita en Extremadura y total nacional. 2003-2022 (euros per cápita)</t>
  </si>
  <si>
    <t>GRÁFICO 18. Número de farmacéuticos por cada cien camas en los hospitales públicos según comunidad autónoma (2021)</t>
  </si>
  <si>
    <t>GRÁFICO 20. Diferencias entre gasto teórico y gasto real. Promedio de los años 2016 a 2022 (%)</t>
  </si>
  <si>
    <t>GRÁFICO 23. Gasto público farmacéutico con recetas en oficinas de farmacias, en Extremadura y total nacional. 2003-2022 (millones de euros)</t>
  </si>
  <si>
    <t>GRÁFICO 24. Gasto público farmacéutico con recetas en oficinas de farmacia per cápita, en Extremadura y el resto de las comunidades. 2022 (euros por habitante ajustado)</t>
  </si>
  <si>
    <t>GRÁFICO 25. Gasto farmacéutico público per cápita con recetas en oficinas de farmacia, en Extremadura frente a la media nacional. 2003-2022 (euros por habitante ajustado)</t>
  </si>
  <si>
    <t>GRÁFICO 27. Consumo per cápita de medicamentos dispensados con receta. 2022 (envases per cápita)</t>
  </si>
  <si>
    <t>GRÁFICO 34. Gasto público farmacéutico con recetas en oficinas de farmacia según el tipo de aportación en Extremadura. 2022 (%)</t>
  </si>
  <si>
    <t>GRÁFICO 35. Gasto público farmacéutico con recetas en oficinas de farmacia según el tipo de aportación en España. 2022 (%)</t>
  </si>
  <si>
    <t>GRÁFICO 42. Porcentaje de EAP según el rango de diferencias entre el profesional con mejor y peor perfil de prescripción dentro del EAP. 2022</t>
  </si>
  <si>
    <t>GRÁFICO 43. Porcentaje de EAP según el rango de diferencias entre el profesional con mejor y peor perfil de prescripción dentro del equipo, por área de salud. 2022</t>
  </si>
  <si>
    <t>CUADRO 12. Personas aseguradas y sus beneficiarias según tipo de aportación al copago en Extremadura y total nacional (2023)</t>
  </si>
  <si>
    <t>CUADRO 20. Equipos de alta tecnología en Extremadura por área de salud. 2023 (equipos por millón de habitantes)</t>
  </si>
  <si>
    <t>Evaluación del Gasto Público Farmacéutico y Equipos de Alta Tecnología en Extremadura</t>
  </si>
  <si>
    <t>GRÁFICO RE_1.1. RELACIÓN ENTRE EL GASTO EN RECETA Y EL INDICADOR SINTÉTICO DE CALIDAD DE PRESCRIPCIÓN POR PROFESIONAL EN EXTREMADURA. 2022</t>
  </si>
  <si>
    <t>GRÁFICO 44. PENETRACIÓN DE BIOSIMILARES EN ATENCIÓN PRIMARIA EN EXTREMADURA Y LA MEDIA NACIONAL. 2022 (%)</t>
  </si>
  <si>
    <t>GRÁFICO 45. EVOLUCIÓN DE PENETRACIÓN DE BIOSIMILARES EN OFICINA DE FARMACIA EN EXTREMADURA Y LA MEDIA NACIONAL. 2015-2022 (%)</t>
  </si>
  <si>
    <t>GRÁFICO 46. PENETRACIÓN DE BIOSIMILARES DEL ÁMBITO DE RECETA POR PRINCIPIO ACTIVO EN EXTREMADURA Y RESTO DE COMUNIDADES AUTÓNOMAS 2022 (%)</t>
  </si>
  <si>
    <t>GRÁFICO 47. PORCENTAJE DE PACIENTES REVISADOS SOBRE EL TOTAL DE PACIENTES DIANA. 2022 (%)</t>
  </si>
  <si>
    <t>GRÁFICO 49. DISTRIBUCIÓN DE LOS CENTROS SOCIOSANITARIOS EN FUNCIÓN DE SU TITULARIDAD Y TAMAÑO (%)</t>
  </si>
  <si>
    <t>GRÁFICO 50. DISTRIBUCIÓN DE CAMAS PÚBLICAS EN FUNCIÓN DEL TIPO DE GESTIÓN (%)</t>
  </si>
  <si>
    <t>GRÁFICO 51. PORCENTAJE DE CENTROS SEGÚN EL ESQUEMA DE COORDINACIÓN CON ATENCIÓN PRIMARIA PARA LA ASISTENCIA SANITARIA Y LA PRESTACIÓN FARMACOTERAPÉUTICA DE LOS RESIDENTES (%)</t>
  </si>
  <si>
    <t>GRÁFICO 52. PORCENTAJE DE CENTROS SEGÚN EL ESQUEMA DE COORDINACIÓN CON ATENCIÓN HOSPITALARIA PARA LA ASISTENCIA SANITARIA Y LA PRESTACIÓN FARMACOTERAPÉUTICA DE LOS RESIDENTES (%)</t>
  </si>
  <si>
    <t>GRÁFICO 53. PORCENTAJE DE CENTROS SOCIOSANITARIOS EN LOS QUE SE LLEVAN A CABO ACCIONES CON ATENCIÓN PRIMARIA U HOSPITALARIA PARA TRABAJAR LA CONTINUIDAD ASISTENCIAL</t>
  </si>
  <si>
    <t>GRÁFICO 54. PORCENTAJE DE CENTROS SEGÚN EL ESQUEMA PARA COMPARTIR INFORMACIÓN CLÍNICA Y FARMACOTERAPÉUTICA DEL RESIDENTE ANTE TRANSICIONES ASISTENCIALES (ALTAS HOSPITALARIAS Y NUEVOS INGRESOS)</t>
  </si>
  <si>
    <t>GRÁFICO 55. PORCENTAJE DE CENTROS EN FUNCIÓN DEL NÚMERO DE OFICINAS DE FARMACIA QUE DISPENSAN MEDICACIÓN</t>
  </si>
  <si>
    <t>GRÁFICO 56 .MODALIDADES DE DISPENSACIÓN MÁS HABITUALES SEGÚN EL SUMINISTRO PRINCIPAL DE LOS CENTROS</t>
  </si>
  <si>
    <t>GRÁFICO 57. PORCENTAJE DE CENTROS QUE DISPONE DE OBJETIVOS E INDICADORES DE URM SEGÚN LA TITULARIDAD DEL CENTRO</t>
  </si>
  <si>
    <t>GRÁFICO 58. PORCENTAJE DE CENTROS QUE DISPONE DE OBJETIVOS E INDICADORES DE GASTO FARMACÉUTICO SEGÚN LA TITULARIDAD DEL CENTRO</t>
  </si>
  <si>
    <t>GRÁFICO 59. GASTO TOTAL ANUAL DE ADQUISICIÓN DE EQUIPOS DE ALTA TECNOLOGÍA. 2002-2022 (M€)</t>
  </si>
  <si>
    <t>GRÁFICO 60. GASTO DE ADQUISICIÓN DE EQUIPOS DE ALTA TECNOLOGÍA POR ÁREA DE SALUD. 2002-2022 (%)</t>
  </si>
  <si>
    <t>GRÁFICO 61. GASTO TOTAL ACUMULADO DE EQUIPOS DE ALTA TECNOLOGÍA EN EXTREMADURA DIVIDIDO POR PARTIDA PRESUPUESTARIA. 2002-2022 (%)</t>
  </si>
  <si>
    <t xml:space="preserve"> GRÁFICO 62. EQUIPOS DE ALTA TECNOLOGÍA POR MILLON DE HABITANTES EN HOSPITALES PÚBLICOS. 2010-2020</t>
  </si>
  <si>
    <t xml:space="preserve">GRÁFICO 63. EQUIPOS DE ALTA TECNOLOGÍA POR MILLON DE HABITANTES EN HOSPITALES PÚBLICOS (SIN DIÁLISIS). 2010-2020 </t>
  </si>
  <si>
    <t>GRÁFICO 64. EQUIPOS DE ALTA TECNOLOGÍA EN HOSPITALES PÚBLICOS POR MILLÓN DE HABITANTES. 2020</t>
  </si>
  <si>
    <t>GRÁFICO 65. ANTIGÜEDAD DE LOS EQUIPOS INSTALADOS EN EXTREMADURA. PORCENTAJE SOBRE TOTAL Y AÑO MEDIO DE PUESTA EN FUNCIONAMIENTO. 2023</t>
  </si>
  <si>
    <t>GRÁFICO 66. ANTIGÜEDAD DE LOS EQUIPOS INSTALADOS EN EXTREMADURA POR ÁREA Y AÑO MEDIO DE PUESTA EN FUNCIONAMIENTO. 2023</t>
  </si>
  <si>
    <t xml:space="preserve">GRÁFICO 67. INTENSIDAD DE USO DE LAS MODALIDADES MAMO, GAM, RM, TAC Y PET (DIAGNÓSTICOS POR EQUIPO) EN HOSPITALES PÚBLICOS. 2020 </t>
  </si>
  <si>
    <t>GRÁFICO 68. INTENSIDAD DE USO DE LAS MODALIDADES SIN UMBRALES DE USO ESTÁNDARES EN HOSPITALES PÚBLICOS. 2020</t>
  </si>
  <si>
    <t>GRÁFICO 69. AHORRO POTENCIAL DERIVADO DEL FOMENTO DE BIOSIMILARES EN EXTREMADURA (MILLONES DE EUROS)</t>
  </si>
  <si>
    <t xml:space="preserve">GRÁFICO 70. CUANTIFICACIÓN DE LOS AHORROS ANUALES DE LA INTEGRACIÓN DE FARMACÉUTICOS ESPECIALISTAS EN ONCOHEMATOLOGÍA Y UCI EN EXTREMADURA BAJO EL SUPUESTO DE LA NECESIDAD DE CONTRATACIÓN DE FARMACÉUTICOS ADICIONALES </t>
  </si>
  <si>
    <t>GRÁFICO 71. CUANTIFICACIÓN DE LOS AHORROS ANUALES DE LA INTEGRACIÓN DE FARMACÉUTICOS ESPECIALISTAS EN ONCOHEMATOLOGÍA Y UCI EN EXTREMADURA BAJO EL SUPUESTO DE QUE SE LLEVEN A CABO CON LOS RECURSOS DISPONIBLES</t>
  </si>
  <si>
    <t>GRÁFICO 72. COMPARACIÓN DEL GASTO PÚBLICO EN RECETA UTILIZANDO BIOSIMILARES Y SIN UTILIZARLOS EN EL 2022 (€)</t>
  </si>
  <si>
    <t>Fusionados</t>
  </si>
  <si>
    <t>Panel</t>
  </si>
  <si>
    <t>Panel equilibrado</t>
  </si>
  <si>
    <t>MCO</t>
  </si>
  <si>
    <t>Efectos Fijos</t>
  </si>
  <si>
    <t>Indicador calidad en la prescripción</t>
  </si>
  <si>
    <t>-0.0914***</t>
  </si>
  <si>
    <t>-0.127***</t>
  </si>
  <si>
    <t>-0.0303***</t>
  </si>
  <si>
    <t>-0.0666***</t>
  </si>
  <si>
    <t>-0.0339***</t>
  </si>
  <si>
    <t>-0.0576***</t>
  </si>
  <si>
    <t>Constante</t>
  </si>
  <si>
    <t>15.38***</t>
  </si>
  <si>
    <t>13.57***</t>
  </si>
  <si>
    <t>12.33***</t>
  </si>
  <si>
    <t>12.98***</t>
  </si>
  <si>
    <t>13.62***</t>
  </si>
  <si>
    <t>14.82***</t>
  </si>
  <si>
    <t>Observaciones</t>
  </si>
  <si>
    <t>R-cuadrado</t>
  </si>
  <si>
    <t>0.148</t>
  </si>
  <si>
    <t>0.247</t>
  </si>
  <si>
    <t>0.028</t>
  </si>
  <si>
    <t>0.087</t>
  </si>
  <si>
    <t>0.044</t>
  </si>
  <si>
    <t>0.145</t>
  </si>
  <si>
    <t>Número de médicos</t>
  </si>
  <si>
    <t>Nota 1:</t>
  </si>
  <si>
    <t>P***&lt;0,01 y errores estándar robustos</t>
  </si>
  <si>
    <t xml:space="preserve">Nota 2: </t>
  </si>
  <si>
    <t xml:space="preserve">Se incluyen variables de control de renta y año. </t>
  </si>
  <si>
    <t>CUADRO RE_1.1. MODELOS ECONOMÉTRICOS EXPLICATIVOS DEL GASTO POR RECETA</t>
  </si>
  <si>
    <t>GRÁFICO RE_1.1. Relación entre el gasto en receta y el inidcador sintético de calidad de prescripción por profesional en Extremadura. 2022</t>
  </si>
  <si>
    <t>CUADRO RE_1.1. Modelos econométricos explicativos del gasto por receta</t>
  </si>
  <si>
    <t>GRÁFICO 44. Penetración de biosimilares en atención primaria en Extremadura y la media nacional. 2022 (%)</t>
  </si>
  <si>
    <t>GRÁFICO 45. Evolución de penetración de biosimilares en oficina de farmacia en Extremadura y la media nacional. 2015-2022 (%)</t>
  </si>
  <si>
    <t>GRÁFICO 46. Penetración de biosimilares del ámbito de receta por principio activo en Extremadura y resto de comunidades autónomas 2022 (%)</t>
  </si>
  <si>
    <t>GRÁFICO 47. Porcentaje de pacientes revisados sobre el total de pacientes diana. 2022 (%)</t>
  </si>
  <si>
    <t>GRÁFICO 48. Distribución de los centros sociosanitarios en función del tamaño (número de camas) (%)</t>
  </si>
  <si>
    <t>GRÁFICO 49. Distribución de los centros sociosanitarios en función de su titularidad y tamaño (%)</t>
  </si>
  <si>
    <t>GRÁFICO 50. Distribución de camas públicas en función del tipo de gestión (%)</t>
  </si>
  <si>
    <t>GRÁFICO 51. Porcentaje de centros según el esquema de coordinación con atención primaria para la asistencia sanitaria y la prestación farmacoterapéutica de los residentes (%)</t>
  </si>
  <si>
    <t>GRÁFICO 52. Porcentaje de centros según el esquema de coordinación con atención hospitalaria para la asistencia sanitaria y la prestación farmacoterapéutica de los residentes (%)</t>
  </si>
  <si>
    <t>GRÁFICO 53. Porcentaje de centros sociosanitarios en los que se llevan a cabo acciones con atención primaria u hospitalaria para trabajar la continuidad asistencial</t>
  </si>
  <si>
    <t>GRÁFICO 54. Porcentaje de centros según el esquema para compartir información clínica y farmacoterapéutica del residente ante transiciones asistenciales (altas hospitalarias y nuevos ingresos)</t>
  </si>
  <si>
    <t>GRÁFICO 55. Porcentaje de centros según el número de oficinas de farmacia que dispensan medicación</t>
  </si>
  <si>
    <t>GRÁFICO 56. Modalidades de dispensación más habituales según el suministro principal de los centros</t>
  </si>
  <si>
    <t>GRÁFICO 57. Porcentaje de centros que disponen de objetivos e indicadores de URM según la titularidad del centro</t>
  </si>
  <si>
    <t>GRÁFICO 58. Porcentaje de centros que disponen de objetivos e indicadores de gasto farmacéutico según la titularidad del centro</t>
  </si>
  <si>
    <t>GRÁFICO 59. Gasto total anual de adquisición de equipos de alta tecnología. 2002-2022 (M€)</t>
  </si>
  <si>
    <t>GRÁFICO 60. Gasto de adquisición de equipos de alta tecnología por área de salud. 2002-2022 (%)</t>
  </si>
  <si>
    <t>GRÁFICO 61. Gasto total acumulado de equipos de alta tecnología en Extremadura dividido por partida presupuestaria. 2002-2022 (%)</t>
  </si>
  <si>
    <t>GRÁFICO 62. Equipos de alta tecnología por millón de habitantes en hospitales públicos. 2010-2020</t>
  </si>
  <si>
    <t xml:space="preserve">GRÁFICO 63. Equipos de alta tecnología por millón de habitantes en hospitales públicos (sin diálisis). 2010-2020 </t>
  </si>
  <si>
    <t xml:space="preserve">GRÁFICO 64. Equipos de alta tecnología en hospitales públicos por millón de habitantes. 2020 </t>
  </si>
  <si>
    <t>GRÁFICO 65. Antigüedad de los equipos instalados en Extremadura. Porcentaje sobre total y año medio de puesta en funcionamiento. 2023</t>
  </si>
  <si>
    <t>GRÁFICO 66. Antigüedad de los equipos instalados en Extremadura por área y año medio de puesta en funcionamiento. 2023</t>
  </si>
  <si>
    <t xml:space="preserve">GRÁFICO 67. Intensidad de uso de las modalidades MAMO, GAM, RM, TAC y PET (diagnósticos por equipo) en hospitales públicos. 2020 </t>
  </si>
  <si>
    <t>GRÁFICO 68. Intensidad de uso de las modalidades sin umbrales de uso estándares en hospitales públicos. 2020</t>
  </si>
  <si>
    <t>GRÁFICO 69. Ahorro potencial derivado del fomento de biosimilares en Extremadura (millones de euros)</t>
  </si>
  <si>
    <t>GRÁFICO 70. Cuantificación de los ahorros anuales de la integración de farmacéuticos especialistas en oncohematología y UCI en Extremadura bajo el supuesto de la necesidad de contratación de farmacéuticos adicionales</t>
  </si>
  <si>
    <t>GRÁFICO 71. Cuantificación de los ahorros anuales de la integración de farmacéuticos especialistas en oncohematología y UCI en Extremadura bajo el supuesto de que se lleven a cabo con los recursos disponibles</t>
  </si>
  <si>
    <t>GRÁFICO 72. Comparación del gasto público en receta utilizando biosiilares y sin utilizarlos en el 2022 (€)</t>
  </si>
  <si>
    <t>Recuadro 1. Calidad en la prescripción farmacéutica y eficencia en el gasto farmacéutico</t>
  </si>
  <si>
    <t>GRÁFICO 14. PORCENTAJE DE DDD BIOSIMILARES ADQUIRIDAS EN LOS HOSPITALES PÚBLICOS EXTREMEÑOS. 2022 (%)</t>
  </si>
  <si>
    <t>GRÁFICO 14. Porcentaje de DDD biosimilares adquiridas en los hospitales públicos extremeños. 2022 (%)</t>
  </si>
  <si>
    <t>GRÁFICO 17. Penetración de biosimilares adquiridos por principio activo por áreas de salud y media SES. 2022 (%)</t>
  </si>
  <si>
    <t>GRÁFICO 17. PENETRACIÓN DE BIOSIMILARES ADQUIRIDOS POR PRINCIPIO ACTIVO POR ÁREAS DE SALUD Y MEDIA SES. 2022 (%)</t>
  </si>
  <si>
    <t>%DDD antidepresivos elección / DDD antidepresivos</t>
  </si>
  <si>
    <t>% DDD omeprazol / DDD IBP</t>
  </si>
  <si>
    <t>% envases amoxicilina sin clavulánico / Total amoxicilina</t>
  </si>
  <si>
    <t>Número de indicadores por encima de la media</t>
  </si>
  <si>
    <t>%DDD cefalosporinas de 3ª / DDD antibióticos totales*</t>
  </si>
  <si>
    <t>%Envases Amoxicilina sin clavulánico / Total Amoxicilina</t>
  </si>
  <si>
    <t>%DDD antibióticos espectro reducido / DDD antibióticos totales</t>
  </si>
  <si>
    <t>%DDD fluorquinolonas / DDD antibióticos totales*</t>
  </si>
  <si>
    <t>%DDD macrólidos / DDD antibióticos totales*</t>
  </si>
  <si>
    <t>%DDD cort. inhalados elecc. / DDD cort. inhal + asoc.</t>
  </si>
  <si>
    <t>Gasto imputado a capítulo 6 por equipo de alta tecnología</t>
  </si>
  <si>
    <t>Gasto imputado a la partida de arrendamiento por equipo de alta tecnología</t>
  </si>
  <si>
    <t>Gasto imputado a otros partidas presupuestarias</t>
  </si>
  <si>
    <t>2 - 3 oficinas de farmacia</t>
  </si>
  <si>
    <t>4 - 5 oficinas de farmacia</t>
  </si>
  <si>
    <t>1 INTRODUCCIÓN:  CONTEXTO, OBJETIVOS, EJES y METODOLOGÍAS DE LA EVALUACIÓN</t>
  </si>
  <si>
    <r>
      <t xml:space="preserve">GRÁFICO 7. GASTO FARMACÉUTICO HOSPITALARIO PER CÁPITA Y AJUSTADO POR </t>
    </r>
    <r>
      <rPr>
        <i/>
        <sz val="10"/>
        <color rgb="FF83082A"/>
        <rFont val="Century Gothic"/>
        <family val="2"/>
      </rPr>
      <t xml:space="preserve">CASE MIX </t>
    </r>
    <r>
      <rPr>
        <sz val="10"/>
        <color rgb="FF83082A"/>
        <rFont val="Century Gothic"/>
        <family val="2"/>
      </rPr>
      <t xml:space="preserve">POR COMUNIDAD AUTÓNOMA 2022 (EUROS POR HAB. AJUSTADO) </t>
    </r>
  </si>
  <si>
    <r>
      <t>Nota: Los datos de</t>
    </r>
    <r>
      <rPr>
        <i/>
        <sz val="8"/>
        <rFont val="Century Gothic"/>
        <family val="2"/>
      </rPr>
      <t xml:space="preserve"> case mix</t>
    </r>
    <r>
      <rPr>
        <sz val="8"/>
        <rFont val="Century Gothic"/>
        <family val="2"/>
      </rPr>
      <t xml:space="preserve"> son de 2017 (últimos disponibles en CMBD).</t>
    </r>
  </si>
  <si>
    <r>
      <rPr>
        <vertAlign val="superscript"/>
        <sz val="9"/>
        <color rgb="FF000000"/>
        <rFont val="Century Gothic"/>
        <family val="2"/>
      </rPr>
      <t>(1)</t>
    </r>
    <r>
      <rPr>
        <sz val="9"/>
        <color rgb="FF000000"/>
        <rFont val="Century Gothic"/>
        <family val="2"/>
      </rPr>
      <t xml:space="preserve"> GFT única para toda la comunidad autónoma; </t>
    </r>
    <r>
      <rPr>
        <vertAlign val="superscript"/>
        <sz val="9"/>
        <color rgb="FF000000"/>
        <rFont val="Century Gothic"/>
        <family val="2"/>
      </rPr>
      <t>(2)</t>
    </r>
    <r>
      <rPr>
        <sz val="9"/>
        <color rgb="FF000000"/>
        <rFont val="Century Gothic"/>
        <family val="2"/>
      </rPr>
      <t xml:space="preserve"> GFT distinta en cada hospital, pero con criterios comunes en medicamentos de alto impacto; </t>
    </r>
    <r>
      <rPr>
        <vertAlign val="superscript"/>
        <sz val="9"/>
        <color rgb="FF000000"/>
        <rFont val="Century Gothic"/>
        <family val="2"/>
      </rPr>
      <t>(3)</t>
    </r>
    <r>
      <rPr>
        <sz val="9"/>
        <color rgb="FF000000"/>
        <rFont val="Century Gothic"/>
        <family val="2"/>
      </rPr>
      <t xml:space="preserve"> GFT de máximos única para toda la comunidad autónoma que cada hospital debe adaptar.</t>
    </r>
  </si>
  <si>
    <t>Fuente: AIReF a partir de los datos de Sistema de Información de Consumo Hospitalario.</t>
  </si>
  <si>
    <t>Notas: Incluye todos los principios activos excepto trastuzumab, rituximab y bevacizumab.
Los datos de Galicia son del periodo enero-abril.</t>
  </si>
  <si>
    <t>Fuente: AIReF a partir del Cuestionario de farmacia para la dirección de los centros hospitalarios.</t>
  </si>
  <si>
    <r>
      <t xml:space="preserve">Fuente: AIReF a partir de la información facilitada por las áreas de salud y del </t>
    </r>
    <r>
      <rPr>
        <i/>
        <sz val="9"/>
        <color rgb="FF000000"/>
        <rFont val="Century Gothic"/>
        <family val="2"/>
      </rPr>
      <t>Cuestionario para la dirección de los centros.</t>
    </r>
  </si>
  <si>
    <t>Fuente: AIReF a partir de datos del Ministerio de Sanidad, de la AIReF y CMBD.</t>
  </si>
  <si>
    <t>Fuente: AIReF a partir de datos del Ministerio de Sanidad y de la AIReF (población ajustada).</t>
  </si>
  <si>
    <t>Fuente: AIReF a partir de datos del Ministerio de Sanidad.</t>
  </si>
  <si>
    <t>Nota: Los datos de Galicia son del periodo enero-abril.</t>
  </si>
  <si>
    <r>
      <rPr>
        <vertAlign val="superscript"/>
        <sz val="9"/>
        <color rgb="FF000000"/>
        <rFont val="Century Gothic"/>
        <family val="2"/>
      </rPr>
      <t>(1)</t>
    </r>
    <r>
      <rPr>
        <sz val="9"/>
        <color rgb="FF000000"/>
        <rFont val="Century Gothic"/>
        <family val="2"/>
      </rPr>
      <t xml:space="preserve"> Penetración en envases.</t>
    </r>
  </si>
  <si>
    <t>Fuente: AIReF a partir de los datos del Sistema de Información de Consumo Hospitalario.</t>
  </si>
  <si>
    <t>Nota: Incluye todos los principios activos excepto trastuzumab, rituximab y bevacizumab.</t>
  </si>
  <si>
    <t>Fuente: AIReF a partir de los datos proporcionados por la Subdirección de Farmacia del SES.</t>
  </si>
  <si>
    <t>(Área de salud)</t>
  </si>
  <si>
    <r>
      <t xml:space="preserve">Fuente: Datos obtenidos a partir del </t>
    </r>
    <r>
      <rPr>
        <i/>
        <sz val="9"/>
        <color theme="1"/>
        <rFont val="Century Gothic"/>
        <family val="2"/>
      </rPr>
      <t xml:space="preserve">Cuestionario de farmacia a los servicios de salud de las comunidades autónomas. </t>
    </r>
  </si>
  <si>
    <t>Fuente: AIReF a partir del Cuestionario de farmacia para el servicio de farmacia hospitalaria.</t>
  </si>
  <si>
    <t>Fuente: AIReF a partir de los datos de SIAE (2021 último dato disponible).</t>
  </si>
  <si>
    <t>Fuente: AIReF a partir de los datos facilitados por las áreas de salud.</t>
  </si>
  <si>
    <t>Fuente: AIReF a a partir de los datos facilitados por las áreas de salud.</t>
  </si>
  <si>
    <t>Fuente: AIReF a partir de los datos del Ministerio de Sanidad y Sistema de Información de Consumo Hospitalario.</t>
  </si>
  <si>
    <r>
      <t xml:space="preserve">Fuente: AIReF a partir del </t>
    </r>
    <r>
      <rPr>
        <i/>
        <sz val="9"/>
        <color rgb="FF000000"/>
        <rFont val="Century Gothic"/>
        <family val="2"/>
      </rPr>
      <t>Cuestionario de farmacia para el SES.</t>
    </r>
  </si>
  <si>
    <t>Nota: Otras áreas: pacientes críticos, urgencias y otras áreas del hospital.</t>
  </si>
  <si>
    <t>Fuente: AIReF a partir de datos proporcionados por la Subdirección de Farmacia del SES.</t>
  </si>
  <si>
    <t>Fuente: AIReF a partir de los datos de Alcántara.</t>
  </si>
  <si>
    <t>Fuente: AIReF a partir de datos de Alcántara.</t>
  </si>
  <si>
    <t>Fuente: AIReF a partir de los datos proporcionados por la Subdirección de Farmacia del SES y Alcántara.</t>
  </si>
  <si>
    <t>Fuente: AIReF a partir de los datos facilitados por la Subdirección de Farmacia del SES.</t>
  </si>
  <si>
    <t xml:space="preserve">Fuente: AIReF a partir de datos de Alcántara y datos facilitados por la Subdirección de Farmacia del SES. </t>
  </si>
  <si>
    <t>Fuente: AIReF a partir de los datos recibidos de la Subdirección de Farmacia del SES.</t>
  </si>
  <si>
    <t xml:space="preserve">Fuente: AIReF a partir de los datos proporcionados por la Subdirección de Farmacia del SES y Alcántara.  </t>
  </si>
  <si>
    <t>Fuente: AIReF a partir de los cuestionarios de prescripción del SR1: gasto de receta.</t>
  </si>
  <si>
    <t>Fuente: AIReF a partir de los datos del Ministerio de Sanidad.</t>
  </si>
  <si>
    <t>Fuente: AIReF a partir de los datos del Ministerio de Sanidad y de datos facilitados por la Subdirección de Farmacia del SES.</t>
  </si>
  <si>
    <t>Fuente: AIReF a partir de los datos del INE.</t>
  </si>
  <si>
    <t xml:space="preserve">Fuente: AIReF a partir de los datos del INE. </t>
  </si>
  <si>
    <t>Fuente: AIReF a partir de datos del Ministerio de Sanidad, de la AIReF (población ajustada) y del INE.</t>
  </si>
  <si>
    <t>Fuente: AIReF a partir de la base de datos de centros sociosanitarios de Extremadura y Aragón, así como de los distintos registros y bases de datos de las otras comunidades autónomas.</t>
  </si>
  <si>
    <t>Fuente: AIReF a partir del Cuestionario para los centros sociosanitarios de Extremadura.</t>
  </si>
  <si>
    <t>Fuente: AIReF a partir de la base de datos de centros sociosanitarios de Extremadura.</t>
  </si>
  <si>
    <t>Fuente: AIReF a partir de datos de detalle del parque de equipos instalados facilitados por la Subdirección General de Obras, Equipamiento e Infraestructuras, las áreas de salud y la Dirección general de Asistencia Sanitaria del SES (en este caso los datos de actividad asistencial realizada con los equipos); y del SR2: gasto hospitalario.</t>
  </si>
  <si>
    <t>Fuente: AIReF a partir de la información recibida por el SES.</t>
  </si>
  <si>
    <t>Fuente: AIReF a partir de los datos de SIAE y la Asociación Canadiense de Radiólogos.</t>
  </si>
  <si>
    <t>Fuente: AIReF a partir de datos de detalle del parque de equipos instalados facilitados por la Subdirección General de Obras, Equipamiento e Infraestructuras y las áreas de salud.</t>
  </si>
  <si>
    <t>Fuente: AIReF a partir de los datos de SIAE e INE.</t>
  </si>
  <si>
    <t>Fuente: AIReF a partir de los datos de SIAE e INE</t>
  </si>
  <si>
    <t>Fuente AIReF a partir de los datos de SIAE e INE.</t>
  </si>
  <si>
    <t>Fuente: AIReF a partir de la información facilitada por el SES.</t>
  </si>
  <si>
    <t>Fuente: AIReF a partir de los datos del Cuestionarios de Equipos de Alta Tecnología para el Servicio Extremeño de Salud.</t>
  </si>
  <si>
    <t>Fuente: AIReF a partir del Cuestionario para las direcciones de atención primaria de los áreas de salud y del Cuestionario para la dirección de los centros hospitalarios.</t>
  </si>
  <si>
    <t>Fuente: AIReF a partir de información facilitada por la Subdirección de Farmacia del SES y Sistema de Información de Consumo Hospitalario.</t>
  </si>
  <si>
    <t xml:space="preserve">Fuente: AIReF a partir de los datos de Alcántara. </t>
  </si>
  <si>
    <t>Fuente: AIReF a partir de datos proporcionados por el Complejo Hospitalario Universitario de Badajoz, el Complejo Hospitalario Universitario de Cáceres, el Hospital Universitario 12 de Octubre, CNH (2022) y AQUAS (2017). Cuantificación del impacto económico, organizativo y de la seguridad de la dispensación robotizada de fármacos en hospitales en España.</t>
  </si>
  <si>
    <t>Fuente: AIReF a partir del Cuestionario de farmacia para el servicio de farmacia hospitalaria, Directorios y Memorias de los Hospitales, CNH (2022), SIAE (2020)) y los datos de ahorros unitarios conseguidos en los estudios arriba mencionados.</t>
  </si>
  <si>
    <t>Fuente: AIReF a partir del Cuestionario de farmacia para el servicio de farmacia hospitalaria, Directorios y Memorias de los Hospitales, CNH (2022), SIAE (2020), tabla de retribuciones del SES (2022) y los datos de ahorros unitarios conseguidos en los estudios.</t>
  </si>
  <si>
    <t>GRÁFICO 23. GASTO PÚBLICO FARMACÉUTICO CON RECETAS EN OFICINAS DE FARMACIA, EN EXTREMADURA Y TOTAL NACIONAL. 2003-2022 (MILLONES DE EUROS)</t>
  </si>
  <si>
    <t>GRÁFICO 24. GASTO PÚBLICO FARMACÉUTICO CON RECETAS EN OFICINAS DE FARMACIA PER CÁPITA, EN EXTREMADURA Y EL RESTO DE LAS COMUNIDADES. 2022 (EUROS POR HABITANTE AJUSTADO)</t>
  </si>
  <si>
    <t>GRÁFICO 25. GASTO FARMACÉUTICO PÚBLICO CON RECETAS EN OFICINAS DE FARMACIA, EN EXTREMADURA FRENTE A LA MEDIA NACIONAL. 2003-2022 (EUROS POR HABITANTE AJUSTADO)</t>
  </si>
  <si>
    <t>GRÁFICO 26. GASTO POR ENVASE EN MEDICAMENTOS DISPENSADOS CON RECETA. 2022 (EUROS POR ENVASE)</t>
  </si>
  <si>
    <t>GRÁFICO 27. CONSUMO PER CÁPITA DE MEDICAMENTOS DISPENSADOS CON ECETA. 2022 (ENVASES PER CÁPITA)</t>
  </si>
  <si>
    <t>GRÁFICO 34. GASTO PÚBLICO FARMACÉUTICO CON RECETAS EN OFICINAS DE FARMACIA SEGÚN TIPO DE APORTACIÓN EN EXTREMADURA. 2022 (%)</t>
  </si>
  <si>
    <t>GRÁFICO 35. GASTO PÚBLICO FARMACÉUTICO CON RECETAS EN OFICINAS DE FARMACIA SEGÚN TIPO DE APORTACIÓN EN ESPAÑA. 2022 (%)</t>
  </si>
  <si>
    <t>Mutualistas y clases pasivas</t>
  </si>
  <si>
    <r>
      <t xml:space="preserve">Fuente: Informe </t>
    </r>
    <r>
      <rPr>
        <i/>
        <sz val="9"/>
        <color rgb="FF000000"/>
        <rFont val="Century Gothic"/>
        <family val="2"/>
      </rPr>
      <t>Esperanzas de vida en españa, 2020</t>
    </r>
    <r>
      <rPr>
        <sz val="9"/>
        <color rgb="FF000000"/>
        <rFont val="Century Gothic"/>
        <family val="2"/>
      </rPr>
      <t>. Ministerio de Sanidad.</t>
    </r>
  </si>
  <si>
    <r>
      <t xml:space="preserve">Fuente: </t>
    </r>
    <r>
      <rPr>
        <i/>
        <sz val="9"/>
        <color rgb="FF000000"/>
        <rFont val="Century Gothic"/>
        <family val="2"/>
      </rPr>
      <t>Cuestionario sobre políticas de prescripción de medicamentos dispensados en las oficinas de farmacia (SR 1: gasto de receta)</t>
    </r>
    <r>
      <rPr>
        <sz val="9"/>
        <color rgb="FF000000"/>
        <rFont val="Century Gothic"/>
        <family val="2"/>
      </rPr>
      <t>, Ministerio de Sanidad y AIReF.</t>
    </r>
  </si>
  <si>
    <r>
      <t>Mérida</t>
    </r>
    <r>
      <rPr>
        <vertAlign val="superscript"/>
        <sz val="9"/>
        <color rgb="FF000000"/>
        <rFont val="Century Gothic"/>
        <family val="2"/>
      </rPr>
      <t>1</t>
    </r>
  </si>
  <si>
    <r>
      <t xml:space="preserve">Fuente: AIReF a partir del </t>
    </r>
    <r>
      <rPr>
        <i/>
        <sz val="9"/>
        <rFont val="Century Gothic"/>
        <family val="2"/>
      </rPr>
      <t>Cuestionario para las direcciones de atención primaria de los áreas de salud.</t>
    </r>
  </si>
  <si>
    <r>
      <t xml:space="preserve">Nota: </t>
    </r>
    <r>
      <rPr>
        <vertAlign val="superscript"/>
        <sz val="9"/>
        <rFont val="Century Gothic"/>
        <family val="2"/>
      </rPr>
      <t>(1)</t>
    </r>
    <r>
      <rPr>
        <sz val="9"/>
        <rFont val="Century Gothic"/>
        <family val="2"/>
      </rPr>
      <t xml:space="preserve">No se dispone de información de Mérida en esta pregunta. No obstante, las conclusiones obtenidas en las entrevistas del trabajo de campo en el área están en línea con las arriba mencionadas. </t>
    </r>
  </si>
  <si>
    <t>Nota: Parte de las respestas hacen referencia a antes de la pandemia.</t>
  </si>
  <si>
    <t>GRÁFICO 48. DISTRIBUCIÓN DE LOS CENTROS SOCIOSANITARIOS EN FUNCIÓN DEL TAMAÑO (NÚMERO CAMAS) (%)</t>
  </si>
  <si>
    <r>
      <t xml:space="preserve">Fuente: AIReF a partir del </t>
    </r>
    <r>
      <rPr>
        <i/>
        <sz val="9"/>
        <rFont val="Century Gothic"/>
        <family val="2"/>
      </rPr>
      <t>Cuestionario para los centros sociosanitarios de Extremadura.</t>
    </r>
  </si>
  <si>
    <r>
      <t xml:space="preserve">Fuente: AIReF a partir del </t>
    </r>
    <r>
      <rPr>
        <i/>
        <sz val="9"/>
        <color theme="1"/>
        <rFont val="Century Gothic"/>
        <family val="2"/>
      </rPr>
      <t>Cuestionario para los centros sociosanitarios de Extremadura.</t>
    </r>
  </si>
  <si>
    <t>N=8.061 equipos en 2010 y N=9.653 equipos en 2020.</t>
  </si>
  <si>
    <t>Nota: No se incluyen DIAL ni SVI ya que no se solicitaba la información de detalle de estas modalidades por su gran volumen. 
Los equipos marcados en (*) hacen referencia a las modalidades contempladas en el Plan INVEAT.</t>
  </si>
  <si>
    <t>(i) Según las respuestas recibidas, la formación continuada del área de Badajoz fue de 21.856,10 euros.</t>
  </si>
  <si>
    <t>∆ 2017-2022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</si>
</sst>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0\ &quot;€&quot;;[Red]\-#,##0\ &quot;€&quot;"/>
    <numFmt numFmtId="44" formatCode="_-* #,##0.00\ &quot;€&quot;_-;\-* #,##0.00\ &quot;€&quot;_-;_-* &quot;-&quot;??\ &quot;€&quot;_-;_-@_-"/>
    <numFmt numFmtId="43" formatCode="_-* #,##0.00_-;\-* #,##0.00_-;_-* &quot;-&quot;??_-;_-@_-"/>
    <numFmt numFmtId="164" formatCode="0.0%"/>
    <numFmt numFmtId="165" formatCode="0.0"/>
    <numFmt numFmtId="166" formatCode="0.000%"/>
    <numFmt numFmtId="167" formatCode="#,##0.0"/>
    <numFmt numFmtId="168" formatCode="_-* #,##0_-;\-* #,##0_-;_-* &quot;-&quot;??_-;_-@_-"/>
  </numFmts>
  <fonts count="127" x14ac:knownFonts="1">
    <font>
      <sz val="10"/>
      <color theme="1"/>
      <name val="Century Gothic"/>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Century Gothic"/>
      <family val="2"/>
    </font>
    <font>
      <sz val="10"/>
      <color theme="3" tint="0.39994506668294322"/>
      <name val="Century Gothic"/>
      <family val="2"/>
    </font>
    <font>
      <sz val="11"/>
      <color theme="1"/>
      <name val="Calibri"/>
      <family val="2"/>
      <scheme val="minor"/>
    </font>
    <font>
      <b/>
      <sz val="11"/>
      <color theme="4"/>
      <name val="Century Gothic"/>
      <family val="2"/>
    </font>
    <font>
      <sz val="9"/>
      <color theme="1"/>
      <name val="Century Gothic"/>
      <family val="2"/>
    </font>
    <font>
      <b/>
      <sz val="9"/>
      <color theme="4"/>
      <name val="Century Gothic"/>
      <family val="2"/>
    </font>
    <font>
      <sz val="9"/>
      <color theme="4"/>
      <name val="Century Gothic"/>
      <family val="2"/>
    </font>
    <font>
      <sz val="9"/>
      <name val="Century Gothic"/>
      <family val="2"/>
    </font>
    <font>
      <b/>
      <sz val="30"/>
      <color theme="1"/>
      <name val="Century Gothic"/>
      <family val="2"/>
    </font>
    <font>
      <sz val="11"/>
      <color rgb="FF83082A"/>
      <name val="Century Gothic"/>
      <family val="2"/>
    </font>
    <font>
      <sz val="12"/>
      <color theme="1"/>
      <name val="Calibri"/>
      <family val="2"/>
      <scheme val="minor"/>
    </font>
    <font>
      <u/>
      <sz val="9"/>
      <name val="Century Gothic"/>
      <family val="2"/>
    </font>
    <font>
      <b/>
      <sz val="9"/>
      <color rgb="FFFFFFFF"/>
      <name val="Century Gothic"/>
      <family val="2"/>
    </font>
    <font>
      <b/>
      <sz val="9"/>
      <color rgb="FF000000"/>
      <name val="Century Gothic"/>
      <family val="2"/>
    </font>
    <font>
      <sz val="9"/>
      <color rgb="FF000000"/>
      <name val="Century Gothic"/>
      <family val="2"/>
    </font>
    <font>
      <vertAlign val="superscript"/>
      <sz val="9"/>
      <color rgb="FF000000"/>
      <name val="Century Gothic"/>
      <family val="2"/>
    </font>
    <font>
      <sz val="10"/>
      <name val="Arial"/>
      <family val="2"/>
    </font>
    <font>
      <sz val="11"/>
      <name val="Calibri"/>
      <family val="2"/>
      <scheme val="minor"/>
    </font>
    <font>
      <sz val="11"/>
      <color indexed="8"/>
      <name val="Calibri"/>
      <family val="2"/>
      <scheme val="minor"/>
    </font>
    <font>
      <u/>
      <sz val="9"/>
      <color theme="8"/>
      <name val="Century Gothic"/>
      <family val="2"/>
    </font>
    <font>
      <u/>
      <sz val="11"/>
      <color theme="10"/>
      <name val="Calibri"/>
      <family val="2"/>
      <scheme val="minor"/>
    </font>
    <font>
      <u/>
      <sz val="10"/>
      <color theme="10"/>
      <name val="Century Gothic"/>
      <family val="2"/>
    </font>
    <font>
      <sz val="10"/>
      <color theme="4"/>
      <name val="Century Gothic"/>
      <family val="2"/>
    </font>
    <font>
      <sz val="9.5"/>
      <color rgb="FF000000"/>
      <name val="Arial"/>
      <family val="2"/>
    </font>
    <font>
      <sz val="8"/>
      <color theme="1"/>
      <name val="Century Gothic"/>
      <family val="2"/>
    </font>
    <font>
      <sz val="10"/>
      <color rgb="FF8C2633"/>
      <name val="Century Gothic"/>
      <family val="2"/>
    </font>
    <font>
      <b/>
      <sz val="9"/>
      <color theme="1"/>
      <name val="Arial"/>
      <family val="2"/>
    </font>
    <font>
      <sz val="11"/>
      <color theme="0"/>
      <name val="Calibri"/>
      <family val="2"/>
      <scheme val="minor"/>
    </font>
    <font>
      <u/>
      <sz val="10"/>
      <color theme="10"/>
      <name val="Arial"/>
      <family val="2"/>
    </font>
    <font>
      <u/>
      <sz val="10"/>
      <color indexed="12"/>
      <name val="Arial"/>
      <family val="2"/>
    </font>
    <font>
      <u/>
      <sz val="8.5"/>
      <color indexed="12"/>
      <name val="Arial"/>
      <family val="2"/>
    </font>
    <font>
      <sz val="11"/>
      <color theme="1"/>
      <name val="Century Gothic"/>
      <family val="2"/>
    </font>
    <font>
      <sz val="10"/>
      <name val="Arial"/>
      <family val="2"/>
    </font>
    <font>
      <sz val="12"/>
      <color theme="1"/>
      <name val="Century Gothic"/>
      <family val="2"/>
    </font>
    <font>
      <b/>
      <sz val="11"/>
      <color indexed="8"/>
      <name val="Arial"/>
      <family val="2"/>
    </font>
    <font>
      <sz val="10"/>
      <color indexed="9"/>
      <name val="Arial"/>
      <family val="2"/>
    </font>
    <font>
      <sz val="9"/>
      <color indexed="8"/>
      <name val="Arial"/>
      <family val="2"/>
    </font>
    <font>
      <sz val="9"/>
      <color theme="1"/>
      <name val="Arial"/>
      <family val="2"/>
    </font>
    <font>
      <sz val="9"/>
      <color theme="1"/>
      <name val="Calibri"/>
      <family val="2"/>
    </font>
    <font>
      <b/>
      <sz val="11"/>
      <color theme="0"/>
      <name val="Century Gothic"/>
      <family val="2"/>
    </font>
    <font>
      <sz val="10"/>
      <color rgb="FF83082A"/>
      <name val="Century Gothic"/>
      <family val="2"/>
    </font>
    <font>
      <b/>
      <sz val="9"/>
      <color theme="1"/>
      <name val="Century Gothic"/>
      <family val="2"/>
    </font>
    <font>
      <sz val="9"/>
      <color rgb="FF404040"/>
      <name val="Century Gothic"/>
      <family val="2"/>
    </font>
    <font>
      <u/>
      <sz val="9"/>
      <color rgb="FF83082A"/>
      <name val="Century Gothic"/>
      <family val="2"/>
    </font>
    <font>
      <sz val="9"/>
      <color rgb="FF83082A"/>
      <name val="Century Gothic"/>
      <family val="2"/>
    </font>
    <font>
      <b/>
      <sz val="9"/>
      <color rgb="FF83082A"/>
      <name val="Century Gothic"/>
      <family val="2"/>
    </font>
    <font>
      <sz val="9"/>
      <color theme="1"/>
      <name val="Calibri"/>
      <family val="2"/>
      <scheme val="minor"/>
    </font>
    <font>
      <sz val="11"/>
      <color theme="1"/>
      <name val="Arial"/>
      <family val="2"/>
    </font>
    <font>
      <b/>
      <sz val="9"/>
      <color theme="0"/>
      <name val="Century Gothic"/>
      <family val="2"/>
    </font>
    <font>
      <b/>
      <sz val="11"/>
      <color theme="1"/>
      <name val="Arial"/>
      <family val="2"/>
    </font>
    <font>
      <sz val="9"/>
      <color theme="0"/>
      <name val="Century Gothic"/>
      <family val="2"/>
    </font>
    <font>
      <b/>
      <sz val="9"/>
      <color rgb="FF111111"/>
      <name val="Century Gothic"/>
      <family val="2"/>
    </font>
    <font>
      <sz val="9"/>
      <color rgb="FF111111"/>
      <name val="Century Gothic"/>
      <family val="2"/>
    </font>
    <font>
      <b/>
      <sz val="9"/>
      <color theme="0"/>
      <name val="Calibri"/>
      <family val="2"/>
    </font>
    <font>
      <sz val="9"/>
      <color theme="1" tint="0.34998626667073579"/>
      <name val="Century Gothic"/>
      <family val="2"/>
    </font>
    <font>
      <b/>
      <sz val="9"/>
      <name val="Century Gothic"/>
      <family val="2"/>
    </font>
    <font>
      <sz val="9"/>
      <color rgb="FF8C2633"/>
      <name val="Century Gothic"/>
      <family val="2"/>
    </font>
    <font>
      <sz val="18"/>
      <color theme="3"/>
      <name val="Calibri Light"/>
      <family val="2"/>
      <scheme val="major"/>
    </font>
    <font>
      <sz val="18"/>
      <color theme="4"/>
      <name val="Century Gothic"/>
      <family val="2"/>
    </font>
    <font>
      <u/>
      <sz val="10"/>
      <name val="Century Gothic"/>
      <family val="2"/>
    </font>
    <font>
      <b/>
      <sz val="30"/>
      <color theme="4"/>
      <name val="Century Gothic"/>
      <family val="2"/>
    </font>
    <font>
      <sz val="11"/>
      <color rgb="FF8C2633"/>
      <name val="Century Gothic"/>
      <family val="2"/>
    </font>
    <font>
      <sz val="11"/>
      <color theme="4"/>
      <name val="Century Gothic"/>
      <family val="2"/>
    </font>
    <font>
      <b/>
      <i/>
      <sz val="9"/>
      <color theme="1"/>
      <name val="Century Gothic"/>
      <family val="2"/>
    </font>
    <font>
      <b/>
      <vertAlign val="superscript"/>
      <sz val="9"/>
      <color rgb="FF000000"/>
      <name val="Century Gothic"/>
      <family val="2"/>
    </font>
    <font>
      <b/>
      <sz val="9"/>
      <color rgb="FF00B050"/>
      <name val="Century Gothic"/>
      <family val="2"/>
    </font>
    <font>
      <b/>
      <vertAlign val="superscript"/>
      <sz val="9"/>
      <color rgb="FF00B050"/>
      <name val="Century Gothic"/>
      <family val="2"/>
    </font>
    <font>
      <vertAlign val="superscript"/>
      <sz val="9"/>
      <color rgb="FF00B050"/>
      <name val="Century Gothic"/>
      <family val="2"/>
    </font>
    <font>
      <vertAlign val="superscript"/>
      <sz val="9"/>
      <color theme="0"/>
      <name val="Century Gothic"/>
      <family val="2"/>
    </font>
    <font>
      <sz val="9"/>
      <color rgb="FF231F20"/>
      <name val="Century Gothic"/>
      <family val="2"/>
    </font>
    <font>
      <vertAlign val="superscript"/>
      <sz val="9"/>
      <color rgb="FF231F20"/>
      <name val="Century Gothic"/>
      <family val="2"/>
    </font>
    <font>
      <b/>
      <sz val="9"/>
      <color theme="1"/>
      <name val="Calibri"/>
      <family val="2"/>
      <scheme val="minor"/>
    </font>
    <font>
      <u/>
      <sz val="9"/>
      <color rgb="FF8C2633"/>
      <name val="Century Gothic"/>
      <family val="2"/>
    </font>
    <font>
      <sz val="9"/>
      <color theme="1" tint="0.34998626667073579"/>
      <name val="Arial"/>
      <family val="2"/>
    </font>
    <font>
      <sz val="9"/>
      <color rgb="FF000000"/>
      <name val="Wingdings 2"/>
      <family val="1"/>
      <charset val="2"/>
    </font>
    <font>
      <sz val="9"/>
      <color rgb="FF000000"/>
      <name val="Calibri"/>
      <family val="2"/>
    </font>
    <font>
      <b/>
      <sz val="9"/>
      <color indexed="8"/>
      <name val="Arial"/>
      <family val="2"/>
    </font>
    <font>
      <b/>
      <sz val="9"/>
      <color theme="0"/>
      <name val="Calibri"/>
      <family val="2"/>
      <scheme val="minor"/>
    </font>
    <font>
      <u/>
      <sz val="9"/>
      <color theme="1"/>
      <name val="Century Gothic"/>
      <family val="2"/>
    </font>
    <font>
      <sz val="9"/>
      <color rgb="FFFF0000"/>
      <name val="Century Gothic"/>
      <family val="2"/>
    </font>
    <font>
      <b/>
      <sz val="8"/>
      <color theme="0"/>
      <name val="Century Gothic"/>
      <family val="2"/>
    </font>
    <font>
      <sz val="11"/>
      <name val="Century Gothic"/>
      <family val="2"/>
    </font>
    <font>
      <sz val="9"/>
      <color theme="1"/>
      <name val="Calibri"/>
      <family val="2"/>
      <scheme val="minor"/>
    </font>
    <font>
      <sz val="11"/>
      <color theme="1"/>
      <name val="Calibri"/>
      <family val="2"/>
      <scheme val="minor"/>
    </font>
    <font>
      <sz val="12"/>
      <color rgb="FF83082A"/>
      <name val="Century Gothic"/>
      <family val="2"/>
    </font>
    <font>
      <sz val="9"/>
      <color rgb="FFFFFFFF"/>
      <name val="Century Gothic"/>
      <family val="2"/>
    </font>
    <font>
      <b/>
      <sz val="9"/>
      <color rgb="FF404040"/>
      <name val="Century Gothic"/>
      <family val="2"/>
    </font>
    <font>
      <b/>
      <sz val="9"/>
      <color rgb="FFFF0000"/>
      <name val="Century Gothic"/>
      <family val="2"/>
    </font>
    <font>
      <u/>
      <sz val="11"/>
      <color theme="10"/>
      <name val="Century Gothic"/>
      <family val="2"/>
    </font>
    <font>
      <u/>
      <sz val="11"/>
      <name val="Century Gothic"/>
      <family val="2"/>
    </font>
    <font>
      <u/>
      <sz val="10"/>
      <color theme="1"/>
      <name val="Century Gothic"/>
      <family val="2"/>
    </font>
    <font>
      <sz val="8"/>
      <name val="Century Gothic"/>
      <family val="2"/>
    </font>
    <font>
      <i/>
      <sz val="9"/>
      <color theme="1"/>
      <name val="Century Gothic"/>
      <family val="2"/>
    </font>
    <font>
      <i/>
      <sz val="10"/>
      <color rgb="FF83082A"/>
      <name val="Century Gothic"/>
      <family val="2"/>
    </font>
    <font>
      <i/>
      <sz val="8"/>
      <name val="Century Gothic"/>
      <family val="2"/>
    </font>
    <font>
      <i/>
      <sz val="9"/>
      <color rgb="FF000000"/>
      <name val="Century Gothic"/>
      <family val="2"/>
    </font>
    <font>
      <i/>
      <sz val="9"/>
      <name val="Century Gothic"/>
      <family val="2"/>
    </font>
    <font>
      <vertAlign val="superscript"/>
      <sz val="9"/>
      <name val="Century Gothic"/>
      <family val="2"/>
    </font>
  </fonts>
  <fills count="29">
    <fill>
      <patternFill patternType="none"/>
    </fill>
    <fill>
      <patternFill patternType="gray125"/>
    </fill>
    <fill>
      <patternFill patternType="solid">
        <fgColor theme="0"/>
        <bgColor indexed="64"/>
      </patternFill>
    </fill>
    <fill>
      <patternFill patternType="solid">
        <fgColor rgb="FF83082A"/>
        <bgColor indexed="64"/>
      </patternFill>
    </fill>
    <fill>
      <patternFill patternType="solid">
        <fgColor rgb="FFD9D9D9"/>
        <bgColor indexed="64"/>
      </patternFill>
    </fill>
    <fill>
      <patternFill patternType="solid">
        <fgColor rgb="FFF2F2F2"/>
        <bgColor indexed="64"/>
      </patternFill>
    </fill>
    <fill>
      <patternFill patternType="solid">
        <fgColor theme="4"/>
        <bgColor indexed="64"/>
      </patternFill>
    </fill>
    <fill>
      <patternFill patternType="solid">
        <fgColor theme="0" tint="-4.9989318521683403E-2"/>
        <bgColor indexed="64"/>
      </patternFill>
    </fill>
    <fill>
      <patternFill patternType="solid">
        <fgColor rgb="FFFFFFCC"/>
      </patternFill>
    </fill>
    <fill>
      <patternFill patternType="solid">
        <fgColor theme="5" tint="0.39997558519241921"/>
        <bgColor indexed="65"/>
      </patternFill>
    </fill>
    <fill>
      <patternFill patternType="solid">
        <fgColor theme="9" tint="0.39997558519241921"/>
        <bgColor indexed="65"/>
      </patternFill>
    </fill>
    <fill>
      <patternFill patternType="solid">
        <fgColor theme="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F9E9EB"/>
        <bgColor indexed="64"/>
      </patternFill>
    </fill>
    <fill>
      <patternFill patternType="solid">
        <fgColor rgb="FFF0CACF"/>
        <bgColor indexed="64"/>
      </patternFill>
    </fill>
    <fill>
      <patternFill patternType="solid">
        <fgColor rgb="FFFFFFFF"/>
        <bgColor indexed="64"/>
      </patternFill>
    </fill>
    <fill>
      <patternFill patternType="solid">
        <fgColor rgb="FF7F7F7F"/>
        <bgColor indexed="64"/>
      </patternFill>
    </fill>
    <fill>
      <patternFill patternType="solid">
        <fgColor rgb="FF000000"/>
        <bgColor indexed="64"/>
      </patternFill>
    </fill>
    <fill>
      <patternFill patternType="solid">
        <fgColor rgb="FF404040"/>
        <bgColor indexed="64"/>
      </patternFill>
    </fill>
    <fill>
      <patternFill patternType="solid">
        <fgColor rgb="FF808080"/>
        <bgColor indexed="64"/>
      </patternFill>
    </fill>
    <fill>
      <patternFill patternType="solid">
        <fgColor rgb="FF8C2633"/>
        <bgColor indexed="64"/>
      </patternFill>
    </fill>
    <fill>
      <patternFill patternType="solid">
        <fgColor rgb="FF430416"/>
        <bgColor indexed="64"/>
      </patternFill>
    </fill>
    <fill>
      <patternFill patternType="solid">
        <fgColor rgb="FF7D1A2B"/>
        <bgColor indexed="64"/>
      </patternFill>
    </fill>
    <fill>
      <patternFill patternType="solid">
        <fgColor rgb="FFF9D5D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83082A"/>
        <bgColor rgb="FF000000"/>
      </patternFill>
    </fill>
  </fills>
  <borders count="82">
    <border>
      <left/>
      <right/>
      <top/>
      <bottom/>
      <diagonal/>
    </border>
    <border>
      <left/>
      <right/>
      <top/>
      <bottom style="double">
        <color rgb="FFFF8001"/>
      </bottom>
      <diagonal/>
    </border>
    <border>
      <left/>
      <right/>
      <top/>
      <bottom style="thick">
        <color rgb="FFFFFFFF"/>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bottom style="dotted">
        <color rgb="FFFFFFFF"/>
      </bottom>
      <diagonal/>
    </border>
    <border>
      <left style="thin">
        <color indexed="9"/>
      </left>
      <right style="thin">
        <color indexed="9"/>
      </right>
      <top style="thin">
        <color indexed="9"/>
      </top>
      <bottom style="thin">
        <color indexed="9"/>
      </bottom>
      <diagonal/>
    </border>
    <border>
      <left/>
      <right/>
      <top style="thin">
        <color indexed="9"/>
      </top>
      <bottom style="thin">
        <color indexed="9"/>
      </bottom>
      <diagonal/>
    </border>
    <border>
      <left/>
      <right/>
      <top/>
      <bottom style="thin">
        <color indexed="64"/>
      </bottom>
      <diagonal/>
    </border>
    <border>
      <left/>
      <right/>
      <top/>
      <bottom style="medium">
        <color indexed="64"/>
      </bottom>
      <diagonal/>
    </border>
    <border>
      <left/>
      <right style="dotted">
        <color indexed="64"/>
      </right>
      <top/>
      <bottom style="medium">
        <color indexed="64"/>
      </bottom>
      <diagonal/>
    </border>
    <border>
      <left/>
      <right style="dotted">
        <color indexed="64"/>
      </right>
      <top/>
      <bottom/>
      <diagonal/>
    </border>
    <border>
      <left/>
      <right style="medium">
        <color indexed="64"/>
      </right>
      <top/>
      <bottom style="dotted">
        <color indexed="64"/>
      </bottom>
      <diagonal/>
    </border>
    <border>
      <left/>
      <right style="dotted">
        <color indexed="64"/>
      </right>
      <top/>
      <bottom style="dotted">
        <color indexed="64"/>
      </bottom>
      <diagonal/>
    </border>
    <border>
      <left/>
      <right/>
      <top/>
      <bottom style="dotted">
        <color indexed="64"/>
      </bottom>
      <diagonal/>
    </border>
    <border>
      <left/>
      <right style="medium">
        <color indexed="64"/>
      </right>
      <top/>
      <bottom style="medium">
        <color rgb="FF000000"/>
      </bottom>
      <diagonal/>
    </border>
    <border>
      <left/>
      <right style="dotted">
        <color indexed="64"/>
      </right>
      <top/>
      <bottom style="medium">
        <color rgb="FF000000"/>
      </bottom>
      <diagonal/>
    </border>
    <border>
      <left/>
      <right/>
      <top/>
      <bottom style="medium">
        <color rgb="FF000000"/>
      </bottom>
      <diagonal/>
    </border>
    <border>
      <left style="dotted">
        <color indexed="64"/>
      </left>
      <right/>
      <top/>
      <bottom/>
      <diagonal/>
    </border>
    <border>
      <left/>
      <right/>
      <top/>
      <bottom style="medium">
        <color rgb="FFA6A6A6"/>
      </bottom>
      <diagonal/>
    </border>
    <border>
      <left/>
      <right/>
      <top/>
      <bottom style="medium">
        <color rgb="FFFFFFFF"/>
      </bottom>
      <diagonal/>
    </border>
    <border>
      <left/>
      <right/>
      <top style="thick">
        <color rgb="FFFFFFFF"/>
      </top>
      <bottom/>
      <diagonal/>
    </border>
    <border>
      <left/>
      <right/>
      <top style="dotted">
        <color rgb="FFFFFFFF"/>
      </top>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medium">
        <color rgb="FFFFFFFF"/>
      </left>
      <right/>
      <top style="medium">
        <color rgb="FFFFFFFF"/>
      </top>
      <bottom style="medium">
        <color rgb="FFFFFFFF"/>
      </bottom>
      <diagonal/>
    </border>
    <border>
      <left/>
      <right style="medium">
        <color rgb="FFA6A6A6"/>
      </right>
      <top/>
      <bottom style="medium">
        <color rgb="FFA6A6A6"/>
      </bottom>
      <diagonal/>
    </border>
    <border>
      <left style="medium">
        <color rgb="FFA6A6A6"/>
      </left>
      <right style="medium">
        <color rgb="FFA6A6A6"/>
      </right>
      <top style="medium">
        <color rgb="FFA6A6A6"/>
      </top>
      <bottom style="medium">
        <color rgb="FFA6A6A6"/>
      </bottom>
      <diagonal/>
    </border>
    <border>
      <left/>
      <right style="medium">
        <color rgb="FFA6A6A6"/>
      </right>
      <top style="medium">
        <color rgb="FFA6A6A6"/>
      </top>
      <bottom style="medium">
        <color rgb="FFA6A6A6"/>
      </bottom>
      <diagonal/>
    </border>
    <border>
      <left style="medium">
        <color rgb="FFA6A6A6"/>
      </left>
      <right style="medium">
        <color rgb="FFA6A6A6"/>
      </right>
      <top/>
      <bottom style="medium">
        <color rgb="FFA6A6A6"/>
      </bottom>
      <diagonal/>
    </border>
    <border>
      <left style="medium">
        <color rgb="FF000000"/>
      </left>
      <right style="medium">
        <color rgb="FF000000"/>
      </right>
      <top/>
      <bottom/>
      <diagonal/>
    </border>
    <border>
      <left/>
      <right style="medium">
        <color rgb="FF000000"/>
      </right>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top/>
      <bottom style="thick">
        <color indexed="64"/>
      </bottom>
      <diagonal/>
    </border>
    <border>
      <left/>
      <right/>
      <top style="medium">
        <color rgb="FF000000"/>
      </top>
      <bottom style="medium">
        <color rgb="FF000000"/>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indexed="64"/>
      </bottom>
      <diagonal/>
    </border>
    <border>
      <left style="thin">
        <color theme="0" tint="-4.9989318521683403E-2"/>
      </left>
      <right style="thin">
        <color theme="0" tint="-4.9989318521683403E-2"/>
      </right>
      <top/>
      <bottom style="thin">
        <color theme="0" tint="-4.9989318521683403E-2"/>
      </bottom>
      <diagonal/>
    </border>
    <border>
      <left style="thin">
        <color theme="0"/>
      </left>
      <right style="thin">
        <color theme="0"/>
      </right>
      <top style="thin">
        <color theme="0"/>
      </top>
      <bottom style="thin">
        <color theme="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4.9989318521683403E-2"/>
      </left>
      <right style="thin">
        <color theme="0" tint="-4.9989318521683403E-2"/>
      </right>
      <top style="thin">
        <color auto="1"/>
      </top>
      <bottom style="thin">
        <color auto="1"/>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top style="thin">
        <color theme="0" tint="-4.9989318521683403E-2"/>
      </top>
      <bottom style="thin">
        <color auto="1"/>
      </bottom>
      <diagonal/>
    </border>
    <border>
      <left/>
      <right/>
      <top style="thin">
        <color theme="0" tint="-4.9989318521683403E-2"/>
      </top>
      <bottom style="thin">
        <color auto="1"/>
      </bottom>
      <diagonal/>
    </border>
    <border>
      <left/>
      <right style="thin">
        <color theme="0" tint="-4.9989318521683403E-2"/>
      </right>
      <top style="thin">
        <color theme="0" tint="-4.9989318521683403E-2"/>
      </top>
      <bottom style="thin">
        <color auto="1"/>
      </bottom>
      <diagonal/>
    </border>
    <border>
      <left/>
      <right style="thin">
        <color theme="0"/>
      </right>
      <top style="thin">
        <color theme="0"/>
      </top>
      <bottom style="thin">
        <color theme="0"/>
      </bottom>
      <diagonal/>
    </border>
    <border>
      <left style="thin">
        <color theme="0" tint="-4.9989318521683403E-2"/>
      </left>
      <right style="thin">
        <color theme="0" tint="-4.9989318521683403E-2"/>
      </right>
      <top/>
      <bottom/>
      <diagonal/>
    </border>
    <border>
      <left/>
      <right/>
      <top/>
      <bottom style="thin">
        <color theme="0"/>
      </bottom>
      <diagonal/>
    </border>
    <border>
      <left style="thin">
        <color theme="0" tint="-4.9989318521683403E-2"/>
      </left>
      <right/>
      <top style="thin">
        <color theme="0" tint="-4.9989318521683403E-2"/>
      </top>
      <bottom/>
      <diagonal/>
    </border>
    <border>
      <left/>
      <right style="thin">
        <color theme="0"/>
      </right>
      <top style="thin">
        <color theme="0"/>
      </top>
      <bottom/>
      <diagonal/>
    </border>
    <border>
      <left style="medium">
        <color rgb="FFF2F2F2"/>
      </left>
      <right style="medium">
        <color rgb="FFF2F2F2"/>
      </right>
      <top style="medium">
        <color rgb="FFF2F2F2"/>
      </top>
      <bottom style="medium">
        <color rgb="FFF2F2F2"/>
      </bottom>
      <diagonal/>
    </border>
    <border>
      <left/>
      <right style="medium">
        <color rgb="FFF2F2F2"/>
      </right>
      <top style="medium">
        <color rgb="FFF2F2F2"/>
      </top>
      <bottom style="medium">
        <color rgb="FFF2F2F2"/>
      </bottom>
      <diagonal/>
    </border>
    <border>
      <left style="medium">
        <color rgb="FFF2F2F2"/>
      </left>
      <right style="medium">
        <color rgb="FFF2F2F2"/>
      </right>
      <top/>
      <bottom style="medium">
        <color rgb="FFF2F2F2"/>
      </bottom>
      <diagonal/>
    </border>
    <border>
      <left/>
      <right style="medium">
        <color rgb="FFF2F2F2"/>
      </right>
      <top/>
      <bottom style="medium">
        <color rgb="FFF2F2F2"/>
      </bottom>
      <diagonal/>
    </border>
    <border>
      <left/>
      <right style="medium">
        <color rgb="FFF2F2F2"/>
      </right>
      <top/>
      <bottom/>
      <diagonal/>
    </border>
    <border>
      <left style="medium">
        <color rgb="FFF2F2F2"/>
      </left>
      <right style="medium">
        <color rgb="FFF2F2F2"/>
      </right>
      <top/>
      <bottom style="medium">
        <color rgb="FF404040"/>
      </bottom>
      <diagonal/>
    </border>
    <border>
      <left/>
      <right style="medium">
        <color rgb="FFF2F2F2"/>
      </right>
      <top/>
      <bottom style="medium">
        <color rgb="FF404040"/>
      </bottom>
      <diagonal/>
    </border>
    <border>
      <left style="medium">
        <color rgb="FFF2F2F2"/>
      </left>
      <right/>
      <top style="medium">
        <color rgb="FFF2F2F2"/>
      </top>
      <bottom style="medium">
        <color rgb="FFF2F2F2"/>
      </bottom>
      <diagonal/>
    </border>
    <border>
      <left style="medium">
        <color rgb="FFF2F2F2"/>
      </left>
      <right style="medium">
        <color rgb="FFF2F2F2"/>
      </right>
      <top style="medium">
        <color rgb="FFF2F2F2"/>
      </top>
      <bottom/>
      <diagonal/>
    </border>
    <border>
      <left/>
      <right/>
      <top style="thin">
        <color theme="0"/>
      </top>
      <bottom style="thin">
        <color theme="0" tint="-4.9989318521683403E-2"/>
      </bottom>
      <diagonal/>
    </border>
    <border>
      <left style="thin">
        <color rgb="FF83082A"/>
      </left>
      <right style="thin">
        <color rgb="FF83082A"/>
      </right>
      <top style="thin">
        <color rgb="FF83082A"/>
      </top>
      <bottom style="thin">
        <color rgb="FF83082A"/>
      </bottom>
      <diagonal/>
    </border>
    <border>
      <left style="thin">
        <color rgb="FF83082A"/>
      </left>
      <right/>
      <top style="thin">
        <color rgb="FF83082A"/>
      </top>
      <bottom style="thin">
        <color rgb="FF83082A"/>
      </bottom>
      <diagonal/>
    </border>
    <border>
      <left/>
      <right/>
      <top style="thin">
        <color rgb="FF83082A"/>
      </top>
      <bottom style="thin">
        <color rgb="FF83082A"/>
      </bottom>
      <diagonal/>
    </border>
    <border>
      <left/>
      <right style="thin">
        <color rgb="FF83082A"/>
      </right>
      <top style="thin">
        <color rgb="FF83082A"/>
      </top>
      <bottom style="thin">
        <color rgb="FF83082A"/>
      </bottom>
      <diagonal/>
    </border>
    <border>
      <left style="medium">
        <color rgb="FFF2F2F2"/>
      </left>
      <right style="medium">
        <color rgb="FFF2F2F2"/>
      </right>
      <top/>
      <bottom/>
      <diagonal/>
    </border>
    <border>
      <left/>
      <right/>
      <top style="thin">
        <color indexed="64"/>
      </top>
      <bottom/>
      <diagonal/>
    </border>
    <border>
      <left style="medium">
        <color rgb="FFF2F2F2"/>
      </left>
      <right style="medium">
        <color rgb="FFF2F2F2"/>
      </right>
      <top style="thin">
        <color indexed="64"/>
      </top>
      <bottom style="medium">
        <color rgb="FFF2F2F2"/>
      </bottom>
      <diagonal/>
    </border>
    <border>
      <left style="medium">
        <color rgb="FFF2F2F2"/>
      </left>
      <right/>
      <top style="thin">
        <color indexed="64"/>
      </top>
      <bottom style="medium">
        <color rgb="FFF2F2F2"/>
      </bottom>
      <diagonal/>
    </border>
    <border>
      <left/>
      <right/>
      <top style="thin">
        <color indexed="64"/>
      </top>
      <bottom style="medium">
        <color rgb="FFF2F2F2"/>
      </bottom>
      <diagonal/>
    </border>
    <border>
      <left/>
      <right style="medium">
        <color rgb="FFF2F2F2"/>
      </right>
      <top style="thin">
        <color indexed="64"/>
      </top>
      <bottom style="medium">
        <color rgb="FFF2F2F2"/>
      </bottom>
      <diagonal/>
    </border>
    <border>
      <left style="medium">
        <color rgb="FFF2F2F2"/>
      </left>
      <right style="medium">
        <color rgb="FFF2F2F2"/>
      </right>
      <top/>
      <bottom style="thin">
        <color indexed="64"/>
      </bottom>
      <diagonal/>
    </border>
    <border>
      <left style="medium">
        <color rgb="FFF2F2F2"/>
      </left>
      <right/>
      <top style="medium">
        <color rgb="FFF2F2F2"/>
      </top>
      <bottom style="thin">
        <color indexed="64"/>
      </bottom>
      <diagonal/>
    </border>
    <border>
      <left/>
      <right/>
      <top style="medium">
        <color rgb="FFF2F2F2"/>
      </top>
      <bottom style="thin">
        <color indexed="64"/>
      </bottom>
      <diagonal/>
    </border>
    <border>
      <left/>
      <right style="medium">
        <color rgb="FFF2F2F2"/>
      </right>
      <top style="medium">
        <color rgb="FFF2F2F2"/>
      </top>
      <bottom style="thin">
        <color indexed="64"/>
      </bottom>
      <diagonal/>
    </border>
  </borders>
  <cellStyleXfs count="173">
    <xf numFmtId="0" fontId="0" fillId="0" borderId="0"/>
    <xf numFmtId="0" fontId="30" fillId="0" borderId="1" applyNumberFormat="0" applyFill="0" applyAlignment="0" applyProtection="0"/>
    <xf numFmtId="0" fontId="40" fillId="0" borderId="0" applyNumberFormat="0" applyFill="0" applyBorder="0" applyAlignment="0" applyProtection="0"/>
    <xf numFmtId="0" fontId="48" fillId="0" borderId="0" applyNumberFormat="0" applyFill="0" applyBorder="0" applyAlignment="0" applyProtection="0"/>
    <xf numFmtId="0" fontId="31" fillId="0" borderId="0"/>
    <xf numFmtId="0" fontId="33" fillId="0" borderId="0" applyNumberFormat="0" applyFill="0" applyBorder="0" applyAlignment="0" applyProtection="0"/>
    <xf numFmtId="0" fontId="36" fillId="0" borderId="0" applyNumberFormat="0" applyFill="0" applyBorder="0" applyAlignment="0" applyProtection="0"/>
    <xf numFmtId="0" fontId="39" fillId="0" borderId="0"/>
    <xf numFmtId="0" fontId="46" fillId="0" borderId="0"/>
    <xf numFmtId="9" fontId="47" fillId="0" borderId="0" applyFont="0" applyFill="0" applyBorder="0" applyAlignment="0" applyProtection="0"/>
    <xf numFmtId="0" fontId="28" fillId="0" borderId="0"/>
    <xf numFmtId="0" fontId="28" fillId="0" borderId="0"/>
    <xf numFmtId="0" fontId="45" fillId="0" borderId="0" applyNumberFormat="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xf numFmtId="0" fontId="47" fillId="0" borderId="0"/>
    <xf numFmtId="0" fontId="47" fillId="0" borderId="0"/>
    <xf numFmtId="0" fontId="28" fillId="0" borderId="0"/>
    <xf numFmtId="0" fontId="27" fillId="0" borderId="0"/>
    <xf numFmtId="0" fontId="45" fillId="0" borderId="0" applyNumberFormat="0" applyFont="0" applyFill="0" applyBorder="0" applyAlignment="0" applyProtection="0"/>
    <xf numFmtId="0" fontId="27" fillId="0" borderId="0"/>
    <xf numFmtId="0" fontId="27" fillId="0" borderId="0"/>
    <xf numFmtId="0" fontId="49" fillId="0" borderId="0" applyNumberFormat="0" applyFill="0" applyBorder="0" applyAlignment="0" applyProtection="0"/>
    <xf numFmtId="0" fontId="49" fillId="0" borderId="0" applyNumberFormat="0" applyFill="0" applyBorder="0" applyAlignment="0" applyProtection="0"/>
    <xf numFmtId="0" fontId="26" fillId="0" borderId="0"/>
    <xf numFmtId="0" fontId="52" fillId="0" borderId="0"/>
    <xf numFmtId="0" fontId="26" fillId="0" borderId="0"/>
    <xf numFmtId="0" fontId="45" fillId="0" borderId="0"/>
    <xf numFmtId="0" fontId="47" fillId="0" borderId="0"/>
    <xf numFmtId="9" fontId="29"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9" fontId="24" fillId="0" borderId="0" applyFont="0" applyFill="0" applyBorder="0" applyAlignment="0" applyProtection="0"/>
    <xf numFmtId="43" fontId="24" fillId="0" borderId="0" applyFont="0" applyFill="0" applyBorder="0" applyAlignment="0" applyProtection="0"/>
    <xf numFmtId="0" fontId="57" fillId="0" borderId="0" applyNumberFormat="0" applyFill="0" applyBorder="0" applyAlignment="0" applyProtection="0"/>
    <xf numFmtId="0" fontId="45" fillId="0" borderId="0"/>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45" fillId="0" borderId="0"/>
    <xf numFmtId="0" fontId="56" fillId="9" borderId="0" applyNumberFormat="0" applyBorder="0" applyAlignment="0" applyProtection="0"/>
    <xf numFmtId="0" fontId="56" fillId="10" borderId="0" applyNumberFormat="0" applyBorder="0" applyAlignment="0" applyProtection="0"/>
    <xf numFmtId="9" fontId="45" fillId="0" borderId="0" applyFont="0" applyFill="0" applyBorder="0" applyAlignment="0" applyProtection="0"/>
    <xf numFmtId="0" fontId="24" fillId="0" borderId="0"/>
    <xf numFmtId="0" fontId="45" fillId="0" borderId="0"/>
    <xf numFmtId="43" fontId="24" fillId="0" borderId="0" applyFont="0" applyFill="0" applyBorder="0" applyAlignment="0" applyProtection="0"/>
    <xf numFmtId="0" fontId="24" fillId="8" borderId="3" applyNumberFormat="0" applyFont="0" applyAlignment="0" applyProtection="0"/>
    <xf numFmtId="0" fontId="45" fillId="0" borderId="0"/>
    <xf numFmtId="0" fontId="24" fillId="0" borderId="0"/>
    <xf numFmtId="44" fontId="24" fillId="0" borderId="0" applyFont="0" applyFill="0" applyBorder="0" applyAlignment="0" applyProtection="0"/>
    <xf numFmtId="0" fontId="45" fillId="0" borderId="0"/>
    <xf numFmtId="0" fontId="59" fillId="0" borderId="0" applyNumberFormat="0" applyFill="0" applyBorder="0" applyAlignment="0" applyProtection="0">
      <alignment vertical="top"/>
      <protection locked="0"/>
    </xf>
    <xf numFmtId="0" fontId="47" fillId="0" borderId="0"/>
    <xf numFmtId="0" fontId="23" fillId="0" borderId="0"/>
    <xf numFmtId="9" fontId="23" fillId="0" borderId="0" applyFont="0" applyFill="0" applyBorder="0" applyAlignment="0" applyProtection="0"/>
    <xf numFmtId="43" fontId="23" fillId="0" borderId="0" applyFont="0" applyFill="0" applyBorder="0" applyAlignment="0" applyProtection="0"/>
    <xf numFmtId="0" fontId="23" fillId="0" borderId="0"/>
    <xf numFmtId="43" fontId="23" fillId="0" borderId="0" applyFont="0" applyFill="0" applyBorder="0" applyAlignment="0" applyProtection="0"/>
    <xf numFmtId="0" fontId="23" fillId="8" borderId="3" applyNumberFormat="0" applyFont="0" applyAlignment="0" applyProtection="0"/>
    <xf numFmtId="0" fontId="23" fillId="0" borderId="0"/>
    <xf numFmtId="44" fontId="23" fillId="0" borderId="0" applyFont="0" applyFill="0" applyBorder="0" applyAlignment="0" applyProtection="0"/>
    <xf numFmtId="0" fontId="22" fillId="0" borderId="0"/>
    <xf numFmtId="9" fontId="22" fillId="0" borderId="0" applyFont="0" applyFill="0" applyBorder="0" applyAlignment="0" applyProtection="0"/>
    <xf numFmtId="43" fontId="22" fillId="0" borderId="0" applyFont="0" applyFill="0" applyBorder="0" applyAlignment="0" applyProtection="0"/>
    <xf numFmtId="0" fontId="22" fillId="0" borderId="0"/>
    <xf numFmtId="43" fontId="22" fillId="0" borderId="0" applyFont="0" applyFill="0" applyBorder="0" applyAlignment="0" applyProtection="0"/>
    <xf numFmtId="0" fontId="22" fillId="8" borderId="3" applyNumberFormat="0" applyFont="0" applyAlignment="0" applyProtection="0"/>
    <xf numFmtId="0" fontId="22" fillId="0" borderId="0"/>
    <xf numFmtId="44" fontId="22"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0" fillId="0" borderId="0"/>
    <xf numFmtId="0" fontId="20" fillId="0" borderId="0"/>
    <xf numFmtId="9" fontId="20" fillId="0" borderId="0" applyFont="0" applyFill="0" applyBorder="0" applyAlignment="0" applyProtection="0"/>
    <xf numFmtId="0" fontId="61" fillId="0" borderId="0"/>
    <xf numFmtId="0" fontId="19" fillId="0" borderId="0"/>
    <xf numFmtId="9" fontId="19" fillId="0" borderId="0" applyFont="0" applyFill="0" applyBorder="0" applyAlignment="0" applyProtection="0"/>
    <xf numFmtId="0" fontId="49" fillId="0" borderId="0" applyNumberFormat="0" applyFill="0" applyBorder="0" applyAlignment="0" applyProtection="0"/>
    <xf numFmtId="44" fontId="19" fillId="0" borderId="0" applyFont="0" applyFill="0" applyBorder="0" applyAlignment="0" applyProtection="0"/>
    <xf numFmtId="0" fontId="46" fillId="0" borderId="0"/>
    <xf numFmtId="0" fontId="19" fillId="0" borderId="0"/>
    <xf numFmtId="0" fontId="18" fillId="0" borderId="0"/>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8" borderId="3" applyNumberFormat="0" applyFont="0" applyAlignment="0" applyProtection="0"/>
    <xf numFmtId="43" fontId="18" fillId="0" borderId="0" applyFont="0" applyFill="0" applyBorder="0" applyAlignment="0" applyProtection="0"/>
    <xf numFmtId="0" fontId="67" fillId="0" borderId="0"/>
    <xf numFmtId="0" fontId="18" fillId="0" borderId="0"/>
    <xf numFmtId="0" fontId="18" fillId="0" borderId="0"/>
    <xf numFmtId="9" fontId="29" fillId="0" borderId="0" applyFont="0" applyFill="0" applyBorder="0" applyAlignment="0" applyProtection="0"/>
    <xf numFmtId="0" fontId="18" fillId="0" borderId="0"/>
    <xf numFmtId="0" fontId="18" fillId="0" borderId="0"/>
    <xf numFmtId="0" fontId="18" fillId="0" borderId="0"/>
    <xf numFmtId="0" fontId="18" fillId="0" borderId="0"/>
    <xf numFmtId="0" fontId="17" fillId="0" borderId="0"/>
    <xf numFmtId="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8" borderId="3" applyNumberFormat="0" applyFont="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44" fontId="17" fillId="0" borderId="0" applyFont="0" applyFill="0" applyBorder="0" applyAlignment="0" applyProtection="0"/>
    <xf numFmtId="0" fontId="16" fillId="0" borderId="0"/>
    <xf numFmtId="0" fontId="16" fillId="0" borderId="0"/>
    <xf numFmtId="0" fontId="16" fillId="0" borderId="0"/>
    <xf numFmtId="0" fontId="15" fillId="0" borderId="0"/>
    <xf numFmtId="9" fontId="15" fillId="0" borderId="0" applyFont="0" applyFill="0" applyBorder="0" applyAlignment="0" applyProtection="0"/>
    <xf numFmtId="0" fontId="14" fillId="0" borderId="0"/>
    <xf numFmtId="9" fontId="14" fillId="0" borderId="0" applyFont="0" applyFill="0" applyBorder="0" applyAlignment="0" applyProtection="0"/>
    <xf numFmtId="0" fontId="76" fillId="0" borderId="0"/>
    <xf numFmtId="9" fontId="76" fillId="0" borderId="0" applyFont="0" applyFill="0" applyBorder="0" applyAlignment="0" applyProtection="0"/>
    <xf numFmtId="43" fontId="76" fillId="0" borderId="0" applyFont="0" applyFill="0" applyBorder="0" applyAlignment="0" applyProtection="0"/>
    <xf numFmtId="0" fontId="13" fillId="0" borderId="0"/>
    <xf numFmtId="9" fontId="13" fillId="0" borderId="0" applyFont="0" applyFill="0" applyBorder="0" applyAlignment="0" applyProtection="0"/>
    <xf numFmtId="0" fontId="12" fillId="0" borderId="0"/>
    <xf numFmtId="9" fontId="12" fillId="0" borderId="0" applyFont="0" applyFill="0" applyBorder="0" applyAlignment="0" applyProtection="0"/>
    <xf numFmtId="0" fontId="86" fillId="0" borderId="0" applyNumberFormat="0" applyFill="0" applyBorder="0" applyAlignment="0" applyProtection="0"/>
    <xf numFmtId="0" fontId="89" fillId="2" borderId="0">
      <alignment vertical="center" wrapText="1"/>
    </xf>
    <xf numFmtId="0" fontId="29" fillId="0" borderId="0"/>
    <xf numFmtId="0" fontId="10" fillId="0" borderId="0"/>
    <xf numFmtId="9" fontId="10"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6" fillId="0" borderId="0"/>
    <xf numFmtId="0" fontId="6" fillId="0" borderId="0"/>
    <xf numFmtId="0" fontId="5" fillId="0" borderId="0"/>
    <xf numFmtId="0" fontId="5" fillId="0" borderId="0"/>
    <xf numFmtId="0" fontId="5" fillId="0" borderId="0"/>
    <xf numFmtId="0" fontId="4" fillId="0" borderId="0"/>
    <xf numFmtId="9" fontId="4" fillId="0" borderId="0" applyFont="0" applyFill="0" applyBorder="0" applyAlignment="0" applyProtection="0"/>
    <xf numFmtId="0" fontId="3" fillId="0" borderId="0"/>
    <xf numFmtId="0" fontId="3" fillId="0" borderId="0"/>
    <xf numFmtId="43" fontId="29"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cellStyleXfs>
  <cellXfs count="639">
    <xf numFmtId="0" fontId="0" fillId="0" borderId="0" xfId="0"/>
    <xf numFmtId="0" fontId="32" fillId="0" borderId="0" xfId="4" applyFont="1" applyAlignment="1">
      <alignment vertical="top"/>
    </xf>
    <xf numFmtId="0" fontId="33" fillId="0" borderId="0" xfId="4" applyFont="1" applyAlignment="1">
      <alignment vertical="top"/>
    </xf>
    <xf numFmtId="0" fontId="34" fillId="0" borderId="0" xfId="4" applyFont="1" applyAlignment="1">
      <alignment vertical="top"/>
    </xf>
    <xf numFmtId="0" fontId="35" fillId="0" borderId="0" xfId="4" applyFont="1" applyAlignment="1">
      <alignment horizontal="left" vertical="top" indent="2"/>
    </xf>
    <xf numFmtId="0" fontId="35" fillId="0" borderId="0" xfId="4" applyFont="1" applyAlignment="1">
      <alignment vertical="top"/>
    </xf>
    <xf numFmtId="0" fontId="35" fillId="0" borderId="0" xfId="4" applyFont="1" applyAlignment="1">
      <alignment horizontal="left" vertical="top" indent="5"/>
    </xf>
    <xf numFmtId="0" fontId="35" fillId="0" borderId="0" xfId="4" applyFont="1" applyAlignment="1">
      <alignment horizontal="left" vertical="top" indent="9"/>
    </xf>
    <xf numFmtId="0" fontId="31" fillId="2" borderId="0" xfId="4" applyFill="1"/>
    <xf numFmtId="0" fontId="31" fillId="2" borderId="0" xfId="4" applyFill="1" applyAlignment="1">
      <alignment wrapText="1"/>
    </xf>
    <xf numFmtId="0" fontId="40" fillId="0" borderId="0" xfId="2" applyAlignment="1">
      <alignment horizontal="left" vertical="top" indent="14"/>
    </xf>
    <xf numFmtId="0" fontId="41" fillId="3" borderId="2" xfId="0" applyFont="1" applyFill="1" applyBorder="1" applyAlignment="1">
      <alignment horizontal="center" vertical="center" wrapText="1"/>
    </xf>
    <xf numFmtId="0" fontId="38" fillId="0" borderId="0" xfId="0" applyFont="1" applyAlignment="1">
      <alignment vertical="center"/>
    </xf>
    <xf numFmtId="0" fontId="38" fillId="0" borderId="0" xfId="0" applyFont="1" applyAlignment="1">
      <alignment horizontal="center" vertical="center"/>
    </xf>
    <xf numFmtId="0" fontId="50" fillId="2" borderId="0" xfId="24" applyFont="1" applyFill="1"/>
    <xf numFmtId="0" fontId="53" fillId="0" borderId="0" xfId="27" applyFont="1"/>
    <xf numFmtId="0" fontId="54" fillId="0" borderId="0" xfId="28" applyFont="1" applyAlignment="1">
      <alignment horizontal="center" vertical="center" wrapText="1"/>
    </xf>
    <xf numFmtId="4" fontId="29" fillId="2" borderId="0" xfId="27" applyNumberFormat="1" applyFont="1" applyFill="1" applyAlignment="1">
      <alignment horizontal="center"/>
    </xf>
    <xf numFmtId="164" fontId="53" fillId="0" borderId="0" xfId="30" applyNumberFormat="1" applyFont="1"/>
    <xf numFmtId="0" fontId="53" fillId="0" borderId="0" xfId="31" applyFont="1"/>
    <xf numFmtId="3" fontId="29" fillId="2" borderId="0" xfId="31" applyNumberFormat="1" applyFont="1" applyFill="1" applyAlignment="1">
      <alignment horizontal="center"/>
    </xf>
    <xf numFmtId="0" fontId="29" fillId="0" borderId="0" xfId="31" applyFont="1" applyAlignment="1">
      <alignment horizontal="center"/>
    </xf>
    <xf numFmtId="3" fontId="29" fillId="0" borderId="0" xfId="31" applyNumberFormat="1" applyFont="1" applyAlignment="1">
      <alignment horizontal="center"/>
    </xf>
    <xf numFmtId="0" fontId="53" fillId="0" borderId="0" xfId="31" applyFont="1" applyAlignment="1">
      <alignment horizontal="center"/>
    </xf>
    <xf numFmtId="4" fontId="29" fillId="2" borderId="0" xfId="31" applyNumberFormat="1" applyFont="1" applyFill="1" applyAlignment="1">
      <alignment horizontal="center"/>
    </xf>
    <xf numFmtId="0" fontId="53" fillId="0" borderId="0" xfId="32" applyFont="1" applyAlignment="1">
      <alignment wrapText="1"/>
    </xf>
    <xf numFmtId="0" fontId="53" fillId="2" borderId="0" xfId="33" applyFont="1" applyFill="1" applyAlignment="1">
      <alignment wrapText="1"/>
    </xf>
    <xf numFmtId="0" fontId="53" fillId="0" borderId="0" xfId="31" applyFont="1" applyAlignment="1">
      <alignment wrapText="1"/>
    </xf>
    <xf numFmtId="0" fontId="53" fillId="0" borderId="0" xfId="36" applyFont="1"/>
    <xf numFmtId="0" fontId="53" fillId="0" borderId="0" xfId="32" applyFont="1"/>
    <xf numFmtId="164" fontId="29" fillId="2" borderId="0" xfId="30" applyNumberFormat="1" applyFont="1" applyFill="1" applyAlignment="1">
      <alignment horizontal="center"/>
    </xf>
    <xf numFmtId="0" fontId="53" fillId="2" borderId="0" xfId="27" applyFont="1" applyFill="1"/>
    <xf numFmtId="0" fontId="33" fillId="2" borderId="0" xfId="27" applyFont="1" applyFill="1"/>
    <xf numFmtId="0" fontId="0" fillId="2" borderId="0" xfId="0" applyFill="1"/>
    <xf numFmtId="0" fontId="53" fillId="0" borderId="0" xfId="76" applyFont="1"/>
    <xf numFmtId="166" fontId="53" fillId="0" borderId="0" xfId="30" applyNumberFormat="1" applyFont="1"/>
    <xf numFmtId="0" fontId="53" fillId="0" borderId="0" xfId="81" applyFont="1"/>
    <xf numFmtId="0" fontId="53" fillId="2" borderId="0" xfId="81" applyFont="1" applyFill="1"/>
    <xf numFmtId="0" fontId="29" fillId="2" borderId="0" xfId="85" applyFont="1" applyFill="1"/>
    <xf numFmtId="0" fontId="62" fillId="2" borderId="0" xfId="85" applyFont="1" applyFill="1"/>
    <xf numFmtId="0" fontId="19" fillId="2" borderId="0" xfId="85" applyFill="1"/>
    <xf numFmtId="4" fontId="65" fillId="2" borderId="6" xfId="85" applyNumberFormat="1" applyFont="1" applyFill="1" applyBorder="1" applyAlignment="1">
      <alignment horizontal="right"/>
    </xf>
    <xf numFmtId="0" fontId="64" fillId="2" borderId="6" xfId="85" applyFont="1" applyFill="1" applyBorder="1"/>
    <xf numFmtId="4" fontId="65" fillId="0" borderId="6" xfId="85" applyNumberFormat="1" applyFont="1" applyBorder="1" applyAlignment="1">
      <alignment horizontal="right"/>
    </xf>
    <xf numFmtId="4" fontId="65" fillId="2" borderId="0" xfId="85" applyNumberFormat="1" applyFont="1" applyFill="1" applyAlignment="1">
      <alignment horizontal="right"/>
    </xf>
    <xf numFmtId="0" fontId="63" fillId="2" borderId="6" xfId="85" applyFont="1" applyFill="1" applyBorder="1"/>
    <xf numFmtId="0" fontId="53" fillId="2" borderId="0" xfId="31" applyFont="1" applyFill="1"/>
    <xf numFmtId="0" fontId="38" fillId="0" borderId="0" xfId="0" applyFont="1" applyAlignment="1">
      <alignment horizontal="left" vertical="center"/>
    </xf>
    <xf numFmtId="0" fontId="38" fillId="2" borderId="0" xfId="0" applyFont="1" applyFill="1" applyAlignment="1">
      <alignment vertical="center"/>
    </xf>
    <xf numFmtId="0" fontId="71" fillId="0" borderId="0" xfId="0" applyFont="1" applyAlignment="1">
      <alignment horizontal="justify" vertical="center"/>
    </xf>
    <xf numFmtId="0" fontId="38" fillId="2" borderId="0" xfId="0" applyFont="1" applyFill="1" applyAlignment="1">
      <alignment horizontal="left" vertical="top"/>
    </xf>
    <xf numFmtId="0" fontId="33" fillId="2" borderId="0" xfId="0" applyFont="1" applyFill="1"/>
    <xf numFmtId="0" fontId="0" fillId="2" borderId="0" xfId="0" applyFill="1" applyAlignment="1">
      <alignment horizontal="center"/>
    </xf>
    <xf numFmtId="0" fontId="33" fillId="0" borderId="0" xfId="0" applyFont="1" applyAlignment="1">
      <alignment vertical="center"/>
    </xf>
    <xf numFmtId="0" fontId="0" fillId="2" borderId="0" xfId="0" applyFill="1" applyAlignment="1">
      <alignment wrapText="1"/>
    </xf>
    <xf numFmtId="0" fontId="71" fillId="0" borderId="0" xfId="0" applyFont="1" applyAlignment="1">
      <alignment horizontal="left" vertical="center"/>
    </xf>
    <xf numFmtId="0" fontId="41" fillId="3" borderId="23" xfId="0" applyFont="1" applyFill="1" applyBorder="1" applyAlignment="1">
      <alignment horizontal="left" vertical="center" wrapText="1"/>
    </xf>
    <xf numFmtId="0" fontId="41" fillId="3" borderId="24" xfId="0" applyFont="1" applyFill="1" applyBorder="1" applyAlignment="1">
      <alignment horizontal="center" vertical="center" wrapText="1"/>
    </xf>
    <xf numFmtId="0" fontId="43" fillId="5" borderId="26" xfId="0" applyFont="1" applyFill="1" applyBorder="1" applyAlignment="1">
      <alignment horizontal="center" vertical="center" wrapText="1"/>
    </xf>
    <xf numFmtId="0" fontId="43" fillId="4" borderId="26" xfId="0" applyFont="1" applyFill="1" applyBorder="1" applyAlignment="1">
      <alignment horizontal="center" vertical="center" wrapText="1"/>
    </xf>
    <xf numFmtId="10" fontId="43" fillId="5" borderId="26" xfId="0" applyNumberFormat="1" applyFont="1" applyFill="1" applyBorder="1" applyAlignment="1">
      <alignment horizontal="center" vertical="center" wrapText="1"/>
    </xf>
    <xf numFmtId="0" fontId="43" fillId="4" borderId="26" xfId="0" applyFont="1" applyFill="1" applyBorder="1" applyAlignment="1">
      <alignment horizontal="justify" vertical="center"/>
    </xf>
    <xf numFmtId="10" fontId="43" fillId="4" borderId="26" xfId="0" applyNumberFormat="1" applyFont="1" applyFill="1" applyBorder="1" applyAlignment="1">
      <alignment horizontal="center" vertical="center" wrapText="1"/>
    </xf>
    <xf numFmtId="0" fontId="43" fillId="5" borderId="26" xfId="0" applyFont="1" applyFill="1" applyBorder="1" applyAlignment="1">
      <alignment horizontal="justify" vertical="center"/>
    </xf>
    <xf numFmtId="0" fontId="71" fillId="0" borderId="0" xfId="0" applyFont="1" applyAlignment="1">
      <alignment horizontal="left" vertical="top"/>
    </xf>
    <xf numFmtId="0" fontId="71" fillId="0" borderId="0" xfId="0" applyFont="1"/>
    <xf numFmtId="0" fontId="41" fillId="24" borderId="0" xfId="0" applyFont="1" applyFill="1" applyAlignment="1">
      <alignment horizontal="center" vertical="center" wrapText="1"/>
    </xf>
    <xf numFmtId="0" fontId="41" fillId="24" borderId="33" xfId="0" applyFont="1" applyFill="1" applyBorder="1" applyAlignment="1">
      <alignment horizontal="center" vertical="center" wrapText="1"/>
    </xf>
    <xf numFmtId="0" fontId="41" fillId="24" borderId="34" xfId="0" applyFont="1" applyFill="1" applyBorder="1" applyAlignment="1">
      <alignment horizontal="center" vertical="center" wrapText="1"/>
    </xf>
    <xf numFmtId="0" fontId="43" fillId="5" borderId="32" xfId="0" applyFont="1" applyFill="1" applyBorder="1" applyAlignment="1">
      <alignment horizontal="left" vertical="center" wrapText="1"/>
    </xf>
    <xf numFmtId="0" fontId="33" fillId="0" borderId="0" xfId="0" applyFont="1" applyAlignment="1">
      <alignment horizontal="center" vertical="center" wrapText="1"/>
    </xf>
    <xf numFmtId="0" fontId="33" fillId="0" borderId="33" xfId="0" applyFont="1" applyBorder="1" applyAlignment="1">
      <alignment horizontal="center" vertical="center" wrapText="1"/>
    </xf>
    <xf numFmtId="0" fontId="70" fillId="0" borderId="0" xfId="0" applyFont="1" applyAlignment="1">
      <alignment horizontal="center" vertical="center" wrapText="1"/>
    </xf>
    <xf numFmtId="0" fontId="42" fillId="25" borderId="33" xfId="0" applyFont="1" applyFill="1" applyBorder="1" applyAlignment="1">
      <alignment horizontal="center" vertical="center" wrapText="1"/>
    </xf>
    <xf numFmtId="3" fontId="33" fillId="0" borderId="33" xfId="0" applyNumberFormat="1" applyFont="1" applyBorder="1" applyAlignment="1">
      <alignment horizontal="center" vertical="center" wrapText="1"/>
    </xf>
    <xf numFmtId="0" fontId="43" fillId="5" borderId="35" xfId="0" applyFont="1" applyFill="1" applyBorder="1" applyAlignment="1">
      <alignment horizontal="left" vertical="center" wrapText="1"/>
    </xf>
    <xf numFmtId="0" fontId="33" fillId="0" borderId="17" xfId="0" applyFont="1" applyBorder="1" applyAlignment="1">
      <alignment horizontal="center" vertical="center" wrapText="1"/>
    </xf>
    <xf numFmtId="0" fontId="33" fillId="0" borderId="36" xfId="0" applyFont="1" applyBorder="1" applyAlignment="1">
      <alignment horizontal="center" vertical="center" wrapText="1"/>
    </xf>
    <xf numFmtId="0" fontId="70" fillId="0" borderId="17" xfId="0" applyFont="1" applyBorder="1" applyAlignment="1">
      <alignment horizontal="center" vertical="center" wrapText="1"/>
    </xf>
    <xf numFmtId="0" fontId="42" fillId="25" borderId="36" xfId="0" applyFont="1" applyFill="1" applyBorder="1" applyAlignment="1">
      <alignment horizontal="center" vertical="center" wrapText="1"/>
    </xf>
    <xf numFmtId="0" fontId="43" fillId="5" borderId="26" xfId="0" applyFont="1" applyFill="1" applyBorder="1" applyAlignment="1">
      <alignment horizontal="center" vertical="center"/>
    </xf>
    <xf numFmtId="6" fontId="43" fillId="4" borderId="26" xfId="0" applyNumberFormat="1" applyFont="1" applyFill="1" applyBorder="1" applyAlignment="1">
      <alignment horizontal="center" vertical="center"/>
    </xf>
    <xf numFmtId="6" fontId="43" fillId="4" borderId="26" xfId="0" applyNumberFormat="1" applyFont="1" applyFill="1" applyBorder="1" applyAlignment="1">
      <alignment horizontal="center" vertical="center" wrapText="1"/>
    </xf>
    <xf numFmtId="6" fontId="43" fillId="5" borderId="26" xfId="0" applyNumberFormat="1" applyFont="1" applyFill="1" applyBorder="1" applyAlignment="1">
      <alignment horizontal="center" vertical="center"/>
    </xf>
    <xf numFmtId="6" fontId="43" fillId="5" borderId="26" xfId="0" applyNumberFormat="1" applyFont="1" applyFill="1" applyBorder="1" applyAlignment="1">
      <alignment horizontal="center" vertical="center" wrapText="1"/>
    </xf>
    <xf numFmtId="0" fontId="43" fillId="4" borderId="26" xfId="0" applyFont="1" applyFill="1" applyBorder="1" applyAlignment="1">
      <alignment horizontal="center" vertical="center"/>
    </xf>
    <xf numFmtId="0" fontId="42" fillId="5" borderId="26" xfId="0" applyFont="1" applyFill="1" applyBorder="1" applyAlignment="1">
      <alignment horizontal="center" vertical="center"/>
    </xf>
    <xf numFmtId="3" fontId="43" fillId="5" borderId="26" xfId="0" applyNumberFormat="1" applyFont="1" applyFill="1" applyBorder="1" applyAlignment="1">
      <alignment horizontal="center" vertical="center" wrapText="1"/>
    </xf>
    <xf numFmtId="3" fontId="43" fillId="4" borderId="26" xfId="0" applyNumberFormat="1" applyFont="1" applyFill="1" applyBorder="1" applyAlignment="1">
      <alignment horizontal="center" vertical="center" wrapText="1"/>
    </xf>
    <xf numFmtId="0" fontId="33" fillId="0" borderId="0" xfId="4" applyFont="1" applyAlignment="1">
      <alignment vertical="top" wrapText="1"/>
    </xf>
    <xf numFmtId="0" fontId="69" fillId="0" borderId="0" xfId="0" applyFont="1" applyAlignment="1">
      <alignment horizontal="left" indent="2"/>
    </xf>
    <xf numFmtId="0" fontId="72" fillId="0" borderId="0" xfId="2" applyFont="1" applyAlignment="1">
      <alignment horizontal="left" vertical="top" indent="14"/>
    </xf>
    <xf numFmtId="0" fontId="73" fillId="0" borderId="0" xfId="4" applyFont="1" applyAlignment="1">
      <alignment horizontal="left" vertical="top" indent="2"/>
    </xf>
    <xf numFmtId="0" fontId="74" fillId="0" borderId="0" xfId="4" applyFont="1" applyAlignment="1">
      <alignment vertical="top"/>
    </xf>
    <xf numFmtId="0" fontId="73" fillId="0" borderId="0" xfId="4" applyFont="1" applyAlignment="1">
      <alignment horizontal="left" vertical="top" indent="5"/>
    </xf>
    <xf numFmtId="0" fontId="64" fillId="2" borderId="7" xfId="85" applyFont="1" applyFill="1" applyBorder="1"/>
    <xf numFmtId="0" fontId="60" fillId="0" borderId="0" xfId="127" applyFont="1"/>
    <xf numFmtId="0" fontId="77" fillId="3" borderId="0" xfId="127" applyFont="1" applyFill="1" applyAlignment="1">
      <alignment horizontal="center" vertical="center" wrapText="1"/>
    </xf>
    <xf numFmtId="0" fontId="76" fillId="0" borderId="0" xfId="127"/>
    <xf numFmtId="0" fontId="68" fillId="0" borderId="0" xfId="127" applyFont="1" applyAlignment="1">
      <alignment horizontal="center" vertical="center" wrapText="1"/>
    </xf>
    <xf numFmtId="0" fontId="13" fillId="0" borderId="0" xfId="130"/>
    <xf numFmtId="0" fontId="38" fillId="0" borderId="0" xfId="28" applyFont="1" applyAlignment="1">
      <alignment horizontal="center" vertical="center" wrapText="1"/>
    </xf>
    <xf numFmtId="0" fontId="80" fillId="17" borderId="9" xfId="0" applyFont="1" applyFill="1" applyBorder="1" applyAlignment="1">
      <alignment horizontal="left" vertical="center" wrapText="1"/>
    </xf>
    <xf numFmtId="3" fontId="43" fillId="0" borderId="9" xfId="0" applyNumberFormat="1" applyFont="1" applyBorder="1" applyAlignment="1">
      <alignment horizontal="center" vertical="center" wrapText="1"/>
    </xf>
    <xf numFmtId="0" fontId="81" fillId="0" borderId="9" xfId="0" applyFont="1" applyBorder="1" applyAlignment="1">
      <alignment horizontal="center" vertical="center" wrapText="1"/>
    </xf>
    <xf numFmtId="0" fontId="80" fillId="17" borderId="38" xfId="0" applyFont="1" applyFill="1" applyBorder="1" applyAlignment="1">
      <alignment horizontal="left" vertical="center" wrapText="1"/>
    </xf>
    <xf numFmtId="3" fontId="43" fillId="0" borderId="38" xfId="0" applyNumberFormat="1" applyFont="1" applyBorder="1" applyAlignment="1">
      <alignment horizontal="center" vertical="center" wrapText="1"/>
    </xf>
    <xf numFmtId="0" fontId="80" fillId="5" borderId="38" xfId="0" applyFont="1" applyFill="1" applyBorder="1" applyAlignment="1">
      <alignment horizontal="left" vertical="center" wrapText="1"/>
    </xf>
    <xf numFmtId="3" fontId="42" fillId="5" borderId="38" xfId="0" applyNumberFormat="1" applyFont="1" applyFill="1" applyBorder="1" applyAlignment="1">
      <alignment horizontal="center" vertical="center" wrapText="1"/>
    </xf>
    <xf numFmtId="0" fontId="77" fillId="3" borderId="0" xfId="130" applyFont="1" applyFill="1" applyAlignment="1">
      <alignment horizontal="center" vertical="center" wrapText="1"/>
    </xf>
    <xf numFmtId="2" fontId="83" fillId="0" borderId="0" xfId="130" applyNumberFormat="1" applyFont="1" applyAlignment="1">
      <alignment horizontal="center" vertical="center"/>
    </xf>
    <xf numFmtId="9" fontId="33" fillId="7" borderId="0" xfId="131" applyFont="1" applyFill="1" applyAlignment="1">
      <alignment horizontal="center" vertical="center"/>
    </xf>
    <xf numFmtId="0" fontId="84" fillId="27" borderId="0" xfId="130" applyFont="1" applyFill="1" applyAlignment="1">
      <alignment horizontal="center" vertical="center" wrapText="1"/>
    </xf>
    <xf numFmtId="2" fontId="70" fillId="27" borderId="0" xfId="130" applyNumberFormat="1" applyFont="1" applyFill="1" applyAlignment="1">
      <alignment horizontal="center" vertical="center"/>
    </xf>
    <xf numFmtId="9" fontId="70" fillId="27" borderId="0" xfId="131" applyFont="1" applyFill="1" applyAlignment="1">
      <alignment horizontal="center" vertical="center"/>
    </xf>
    <xf numFmtId="0" fontId="36" fillId="11" borderId="0" xfId="130" applyFont="1" applyFill="1" applyAlignment="1">
      <alignment horizontal="left" vertical="center" wrapText="1"/>
    </xf>
    <xf numFmtId="0" fontId="41" fillId="3" borderId="0" xfId="0" applyFont="1" applyFill="1" applyAlignment="1">
      <alignment horizontal="left" vertical="center" wrapText="1"/>
    </xf>
    <xf numFmtId="0" fontId="35" fillId="2" borderId="0" xfId="85" applyFont="1" applyFill="1" applyAlignment="1">
      <alignment horizontal="left" vertical="center"/>
    </xf>
    <xf numFmtId="0" fontId="33" fillId="0" borderId="0" xfId="0" applyFont="1"/>
    <xf numFmtId="0" fontId="73" fillId="2" borderId="0" xfId="0" applyFont="1" applyFill="1"/>
    <xf numFmtId="3" fontId="33" fillId="2" borderId="0" xfId="27" applyNumberFormat="1" applyFont="1" applyFill="1" applyAlignment="1">
      <alignment horizontal="center"/>
    </xf>
    <xf numFmtId="0" fontId="33" fillId="2" borderId="0" xfId="27" applyFont="1" applyFill="1" applyAlignment="1">
      <alignment horizontal="center"/>
    </xf>
    <xf numFmtId="164" fontId="33" fillId="2" borderId="0" xfId="30" applyNumberFormat="1" applyFont="1" applyFill="1" applyAlignment="1">
      <alignment horizontal="center"/>
    </xf>
    <xf numFmtId="0" fontId="33" fillId="2" borderId="0" xfId="25" applyFont="1" applyFill="1" applyAlignment="1">
      <alignment wrapText="1"/>
    </xf>
    <xf numFmtId="10" fontId="33" fillId="2" borderId="0" xfId="30" applyNumberFormat="1" applyFont="1" applyFill="1"/>
    <xf numFmtId="0" fontId="33" fillId="2" borderId="0" xfId="27" applyFont="1" applyFill="1" applyAlignment="1">
      <alignment wrapText="1"/>
    </xf>
    <xf numFmtId="0" fontId="33" fillId="0" borderId="0" xfId="27" applyFont="1"/>
    <xf numFmtId="4" fontId="33" fillId="2" borderId="0" xfId="27" applyNumberFormat="1" applyFont="1" applyFill="1" applyAlignment="1">
      <alignment horizontal="center"/>
    </xf>
    <xf numFmtId="0" fontId="33" fillId="0" borderId="0" xfId="27" applyFont="1" applyAlignment="1">
      <alignment horizontal="center"/>
    </xf>
    <xf numFmtId="0" fontId="33" fillId="0" borderId="0" xfId="27" applyFont="1" applyAlignment="1">
      <alignment wrapText="1"/>
    </xf>
    <xf numFmtId="0" fontId="87" fillId="0" borderId="0" xfId="4" applyFont="1" applyAlignment="1">
      <alignment vertical="top"/>
    </xf>
    <xf numFmtId="0" fontId="69" fillId="0" borderId="0" xfId="0" applyFont="1" applyAlignment="1">
      <alignment horizontal="left" vertical="center" indent="4"/>
    </xf>
    <xf numFmtId="0" fontId="37" fillId="2" borderId="0" xfId="0" applyFont="1" applyFill="1" applyAlignment="1">
      <alignment vertical="center"/>
    </xf>
    <xf numFmtId="0" fontId="0" fillId="2" borderId="0" xfId="0" applyFill="1" applyAlignment="1">
      <alignment vertical="center" wrapText="1"/>
    </xf>
    <xf numFmtId="0" fontId="89" fillId="2" borderId="0" xfId="134" applyFont="1" applyFill="1" applyAlignment="1">
      <alignment vertical="center" wrapText="1"/>
    </xf>
    <xf numFmtId="0" fontId="37" fillId="2" borderId="0" xfId="0" applyFont="1" applyFill="1" applyAlignment="1">
      <alignment vertical="center" wrapText="1"/>
    </xf>
    <xf numFmtId="0" fontId="89" fillId="2" borderId="0" xfId="135">
      <alignment vertical="center" wrapText="1"/>
    </xf>
    <xf numFmtId="0" fontId="88" fillId="0" borderId="0" xfId="2" applyFont="1" applyFill="1" applyAlignment="1">
      <alignment horizontal="left" vertical="center" indent="10"/>
    </xf>
    <xf numFmtId="0" fontId="90" fillId="0" borderId="0" xfId="28" applyFont="1" applyAlignment="1">
      <alignment horizontal="center" vertical="center" wrapText="1"/>
    </xf>
    <xf numFmtId="0" fontId="90" fillId="2" borderId="0" xfId="0" applyFont="1" applyFill="1" applyAlignment="1">
      <alignment horizontal="center" vertical="center"/>
    </xf>
    <xf numFmtId="0" fontId="90" fillId="0" borderId="0" xfId="0" applyFont="1" applyAlignment="1">
      <alignment horizontal="center" vertical="center"/>
    </xf>
    <xf numFmtId="0" fontId="38" fillId="2" borderId="0" xfId="28" applyFont="1" applyFill="1" applyAlignment="1">
      <alignment horizontal="center" vertical="center" wrapText="1"/>
    </xf>
    <xf numFmtId="0" fontId="90" fillId="2" borderId="0" xfId="28" applyFont="1" applyFill="1" applyAlignment="1">
      <alignment horizontal="center" vertical="center" wrapText="1"/>
    </xf>
    <xf numFmtId="0" fontId="60" fillId="2" borderId="0" xfId="0" applyFont="1" applyFill="1" applyAlignment="1">
      <alignment vertical="center"/>
    </xf>
    <xf numFmtId="0" fontId="60" fillId="2" borderId="0" xfId="0" applyFont="1" applyFill="1" applyAlignment="1">
      <alignment horizontal="center" vertical="center"/>
    </xf>
    <xf numFmtId="0" fontId="60" fillId="0" borderId="0" xfId="81" applyFont="1" applyAlignment="1">
      <alignment horizontal="center" vertical="center"/>
    </xf>
    <xf numFmtId="0" fontId="60" fillId="2" borderId="0" xfId="27" applyFont="1" applyFill="1" applyAlignment="1">
      <alignment horizontal="center" vertical="center"/>
    </xf>
    <xf numFmtId="0" fontId="60" fillId="0" borderId="0" xfId="76" applyFont="1" applyAlignment="1">
      <alignment horizontal="center" vertical="center"/>
    </xf>
    <xf numFmtId="0" fontId="60" fillId="2" borderId="0" xfId="81" applyFont="1" applyFill="1" applyAlignment="1">
      <alignment horizontal="center" vertical="center"/>
    </xf>
    <xf numFmtId="0" fontId="60" fillId="0" borderId="0" xfId="27" applyFont="1" applyAlignment="1">
      <alignment horizontal="center" vertical="center"/>
    </xf>
    <xf numFmtId="0" fontId="60" fillId="2" borderId="0" xfId="85" applyFont="1" applyFill="1" applyAlignment="1">
      <alignment vertical="center"/>
    </xf>
    <xf numFmtId="0" fontId="11" fillId="2" borderId="0" xfId="85" applyFont="1" applyFill="1" applyAlignment="1">
      <alignment horizontal="center" vertical="center"/>
    </xf>
    <xf numFmtId="0" fontId="76" fillId="0" borderId="0" xfId="127" applyAlignment="1">
      <alignment horizontal="center" vertical="center"/>
    </xf>
    <xf numFmtId="43" fontId="78" fillId="0" borderId="0" xfId="127" applyNumberFormat="1" applyFont="1" applyAlignment="1">
      <alignment horizontal="center" vertical="center"/>
    </xf>
    <xf numFmtId="0" fontId="38" fillId="0" borderId="0" xfId="127" applyFont="1" applyAlignment="1">
      <alignment horizontal="center" vertical="center"/>
    </xf>
    <xf numFmtId="0" fontId="11" fillId="0" borderId="0" xfId="130" applyFont="1" applyAlignment="1">
      <alignment horizontal="center" vertical="center"/>
    </xf>
    <xf numFmtId="0" fontId="60" fillId="0" borderId="0" xfId="127" applyFont="1" applyAlignment="1">
      <alignment horizontal="center" vertical="center"/>
    </xf>
    <xf numFmtId="0" fontId="63" fillId="2" borderId="6" xfId="85" applyFont="1" applyFill="1" applyBorder="1" applyAlignment="1">
      <alignment horizontal="center" vertical="center"/>
    </xf>
    <xf numFmtId="0" fontId="60" fillId="2" borderId="0" xfId="85" applyFont="1" applyFill="1" applyAlignment="1">
      <alignment horizontal="center" vertical="center"/>
    </xf>
    <xf numFmtId="0" fontId="91" fillId="2" borderId="0" xfId="85" applyFont="1" applyFill="1" applyAlignment="1">
      <alignment horizontal="center" vertical="center" wrapText="1"/>
    </xf>
    <xf numFmtId="0" fontId="91" fillId="2" borderId="0" xfId="85" applyFont="1" applyFill="1" applyAlignment="1">
      <alignment vertical="center" wrapText="1"/>
    </xf>
    <xf numFmtId="0" fontId="38" fillId="2" borderId="0" xfId="85" applyFont="1" applyFill="1" applyAlignment="1">
      <alignment horizontal="center" vertical="center" wrapText="1"/>
    </xf>
    <xf numFmtId="0" fontId="60" fillId="2" borderId="0" xfId="31" applyFont="1" applyFill="1" applyAlignment="1">
      <alignment horizontal="center" vertical="center"/>
    </xf>
    <xf numFmtId="0" fontId="60" fillId="0" borderId="0" xfId="0" applyFont="1" applyAlignment="1">
      <alignment horizontal="center" vertical="center"/>
    </xf>
    <xf numFmtId="0" fontId="60" fillId="0" borderId="0" xfId="32" applyFont="1" applyAlignment="1">
      <alignment horizontal="center" vertical="center"/>
    </xf>
    <xf numFmtId="0" fontId="60" fillId="0" borderId="0" xfId="31" applyFont="1" applyAlignment="1">
      <alignment horizontal="center" vertical="center"/>
    </xf>
    <xf numFmtId="0" fontId="60" fillId="0" borderId="0" xfId="36" applyFont="1" applyAlignment="1">
      <alignment horizontal="center" vertical="center"/>
    </xf>
    <xf numFmtId="0" fontId="91" fillId="2" borderId="0" xfId="85" applyFont="1" applyFill="1" applyAlignment="1">
      <alignment horizontal="center" vertical="center"/>
    </xf>
    <xf numFmtId="9" fontId="33" fillId="0" borderId="0" xfId="30" applyFont="1"/>
    <xf numFmtId="0" fontId="71" fillId="2" borderId="0" xfId="0" applyFont="1" applyFill="1" applyAlignment="1">
      <alignment vertical="center"/>
    </xf>
    <xf numFmtId="0" fontId="71" fillId="0" borderId="0" xfId="0" applyFont="1" applyAlignment="1">
      <alignment vertical="center"/>
    </xf>
    <xf numFmtId="0" fontId="73" fillId="2" borderId="0" xfId="0" applyFont="1" applyFill="1" applyAlignment="1">
      <alignment horizontal="left" vertical="top"/>
    </xf>
    <xf numFmtId="0" fontId="41" fillId="3" borderId="2" xfId="0" applyFont="1" applyFill="1" applyBorder="1" applyAlignment="1">
      <alignment horizontal="left" vertical="center" wrapText="1"/>
    </xf>
    <xf numFmtId="0" fontId="43" fillId="5" borderId="5" xfId="0" applyFont="1" applyFill="1" applyBorder="1" applyAlignment="1">
      <alignment horizontal="left" vertical="center" wrapText="1"/>
    </xf>
    <xf numFmtId="0" fontId="43" fillId="4" borderId="5" xfId="0" applyFont="1" applyFill="1" applyBorder="1" applyAlignment="1">
      <alignment horizontal="left" vertical="center" wrapText="1"/>
    </xf>
    <xf numFmtId="0" fontId="92" fillId="12" borderId="0" xfId="0" applyFont="1" applyFill="1" applyAlignment="1">
      <alignment horizontal="center" wrapText="1"/>
    </xf>
    <xf numFmtId="0" fontId="33" fillId="0" borderId="0" xfId="81" applyFont="1"/>
    <xf numFmtId="3" fontId="33" fillId="2" borderId="0" xfId="81" applyNumberFormat="1" applyFont="1" applyFill="1" applyAlignment="1">
      <alignment horizontal="center"/>
    </xf>
    <xf numFmtId="0" fontId="33" fillId="0" borderId="0" xfId="81" applyFont="1" applyAlignment="1">
      <alignment horizontal="center"/>
    </xf>
    <xf numFmtId="164" fontId="33" fillId="0" borderId="0" xfId="30" applyNumberFormat="1" applyFont="1"/>
    <xf numFmtId="0" fontId="33" fillId="2" borderId="0" xfId="82" applyFont="1" applyFill="1" applyAlignment="1">
      <alignment wrapText="1"/>
    </xf>
    <xf numFmtId="0" fontId="33" fillId="0" borderId="0" xfId="81" applyFont="1" applyAlignment="1">
      <alignment wrapText="1"/>
    </xf>
    <xf numFmtId="164" fontId="33" fillId="0" borderId="0" xfId="81" applyNumberFormat="1" applyFont="1"/>
    <xf numFmtId="0" fontId="42" fillId="22" borderId="0" xfId="0" applyFont="1" applyFill="1" applyAlignment="1">
      <alignment horizontal="left" vertical="center"/>
    </xf>
    <xf numFmtId="0" fontId="41" fillId="22" borderId="0" xfId="0" applyFont="1" applyFill="1" applyAlignment="1">
      <alignment horizontal="center" vertical="center"/>
    </xf>
    <xf numFmtId="0" fontId="42" fillId="5" borderId="19" xfId="0" applyFont="1" applyFill="1" applyBorder="1" applyAlignment="1">
      <alignment horizontal="left" vertical="center"/>
    </xf>
    <xf numFmtId="164" fontId="43" fillId="17" borderId="19" xfId="30" applyNumberFormat="1" applyFont="1" applyFill="1" applyBorder="1" applyAlignment="1">
      <alignment horizontal="center" vertical="center"/>
    </xf>
    <xf numFmtId="0" fontId="71" fillId="2" borderId="0" xfId="0" applyFont="1" applyFill="1" applyAlignment="1">
      <alignment horizontal="left" vertical="top"/>
    </xf>
    <xf numFmtId="0" fontId="33" fillId="0" borderId="0" xfId="76" applyFont="1"/>
    <xf numFmtId="0" fontId="73" fillId="0" borderId="0" xfId="76" applyFont="1"/>
    <xf numFmtId="3" fontId="33" fillId="2" borderId="0" xfId="76" applyNumberFormat="1" applyFont="1" applyFill="1" applyAlignment="1">
      <alignment horizontal="center"/>
    </xf>
    <xf numFmtId="0" fontId="33" fillId="0" borderId="0" xfId="76" applyFont="1" applyAlignment="1">
      <alignment horizontal="center"/>
    </xf>
    <xf numFmtId="0" fontId="33" fillId="2" borderId="0" xfId="77" applyFont="1" applyFill="1" applyAlignment="1">
      <alignment wrapText="1"/>
    </xf>
    <xf numFmtId="0" fontId="33" fillId="0" borderId="0" xfId="76" applyFont="1" applyAlignment="1">
      <alignment wrapText="1"/>
    </xf>
    <xf numFmtId="0" fontId="41" fillId="3" borderId="0" xfId="0" applyFont="1" applyFill="1" applyAlignment="1">
      <alignment horizontal="center" vertical="center" wrapText="1"/>
    </xf>
    <xf numFmtId="0" fontId="42" fillId="5" borderId="5" xfId="0" applyFont="1" applyFill="1" applyBorder="1" applyAlignment="1">
      <alignment horizontal="left" vertical="center" wrapText="1"/>
    </xf>
    <xf numFmtId="0" fontId="43" fillId="5" borderId="5" xfId="0" applyFont="1" applyFill="1" applyBorder="1" applyAlignment="1">
      <alignment horizontal="center" vertical="center" wrapText="1"/>
    </xf>
    <xf numFmtId="0" fontId="42" fillId="4" borderId="5" xfId="0" applyFont="1" applyFill="1" applyBorder="1" applyAlignment="1">
      <alignment horizontal="left" vertical="center" wrapText="1"/>
    </xf>
    <xf numFmtId="0" fontId="43" fillId="4" borderId="5" xfId="0" applyFont="1" applyFill="1" applyBorder="1" applyAlignment="1">
      <alignment horizontal="center" vertical="center" wrapText="1"/>
    </xf>
    <xf numFmtId="0" fontId="33" fillId="2" borderId="0" xfId="0" applyFont="1" applyFill="1" applyAlignment="1">
      <alignment wrapText="1"/>
    </xf>
    <xf numFmtId="0" fontId="42" fillId="4" borderId="9" xfId="0" applyFont="1" applyFill="1" applyBorder="1" applyAlignment="1">
      <alignment horizontal="center" vertical="center" wrapText="1"/>
    </xf>
    <xf numFmtId="0" fontId="41" fillId="3" borderId="12" xfId="0" applyFont="1" applyFill="1" applyBorder="1" applyAlignment="1">
      <alignment horizontal="justify" vertical="center" wrapText="1"/>
    </xf>
    <xf numFmtId="0" fontId="94" fillId="16" borderId="13" xfId="0" applyFont="1" applyFill="1" applyBorder="1" applyAlignment="1">
      <alignment horizontal="center" vertical="center"/>
    </xf>
    <xf numFmtId="0" fontId="42" fillId="16" borderId="14" xfId="0" applyFont="1" applyFill="1" applyBorder="1" applyAlignment="1">
      <alignment horizontal="center" vertical="center"/>
    </xf>
    <xf numFmtId="0" fontId="94" fillId="16" borderId="14" xfId="0" applyFont="1" applyFill="1" applyBorder="1" applyAlignment="1">
      <alignment horizontal="center" vertical="center"/>
    </xf>
    <xf numFmtId="0" fontId="94" fillId="16" borderId="14" xfId="0" applyFont="1" applyFill="1" applyBorder="1" applyAlignment="1">
      <alignment horizontal="center" vertical="center" wrapText="1"/>
    </xf>
    <xf numFmtId="0" fontId="94" fillId="0" borderId="13" xfId="0" applyFont="1" applyBorder="1" applyAlignment="1">
      <alignment horizontal="center" vertical="center"/>
    </xf>
    <xf numFmtId="0" fontId="94" fillId="0" borderId="14" xfId="0" applyFont="1" applyBorder="1" applyAlignment="1">
      <alignment horizontal="center" vertical="center"/>
    </xf>
    <xf numFmtId="0" fontId="43" fillId="0" borderId="14" xfId="0" applyFont="1" applyBorder="1" applyAlignment="1">
      <alignment horizontal="center" vertical="center"/>
    </xf>
    <xf numFmtId="0" fontId="43" fillId="0" borderId="14" xfId="0" applyFont="1" applyBorder="1" applyAlignment="1">
      <alignment horizontal="center" vertical="center" wrapText="1"/>
    </xf>
    <xf numFmtId="0" fontId="43" fillId="0" borderId="13" xfId="0" applyFont="1" applyBorder="1" applyAlignment="1">
      <alignment horizontal="center" vertical="center"/>
    </xf>
    <xf numFmtId="0" fontId="41" fillId="3" borderId="15" xfId="0" applyFont="1" applyFill="1" applyBorder="1" applyAlignment="1">
      <alignment horizontal="justify" vertical="center" wrapText="1"/>
    </xf>
    <xf numFmtId="0" fontId="43" fillId="0" borderId="16" xfId="0" applyFont="1" applyBorder="1" applyAlignment="1">
      <alignment horizontal="center" vertical="center"/>
    </xf>
    <xf numFmtId="0" fontId="43" fillId="0" borderId="17" xfId="0" applyFont="1" applyBorder="1" applyAlignment="1">
      <alignment horizontal="center" vertical="center"/>
    </xf>
    <xf numFmtId="0" fontId="94" fillId="0" borderId="17" xfId="0" applyFont="1" applyBorder="1" applyAlignment="1">
      <alignment horizontal="center" vertical="center"/>
    </xf>
    <xf numFmtId="0" fontId="43" fillId="0" borderId="17" xfId="0" applyFont="1" applyBorder="1" applyAlignment="1">
      <alignment horizontal="center" vertical="center" wrapText="1"/>
    </xf>
    <xf numFmtId="0" fontId="33" fillId="2" borderId="0" xfId="0" applyFont="1" applyFill="1" applyAlignment="1">
      <alignment horizontal="left" vertical="center"/>
    </xf>
    <xf numFmtId="0" fontId="43" fillId="2" borderId="0" xfId="0" applyFont="1" applyFill="1" applyAlignment="1">
      <alignment horizontal="left" vertical="center"/>
    </xf>
    <xf numFmtId="0" fontId="33" fillId="2" borderId="0" xfId="81" applyFont="1" applyFill="1"/>
    <xf numFmtId="0" fontId="33" fillId="2" borderId="0" xfId="81" applyFont="1" applyFill="1" applyAlignment="1">
      <alignment wrapText="1"/>
    </xf>
    <xf numFmtId="0" fontId="79" fillId="2" borderId="0" xfId="81" applyFont="1" applyFill="1"/>
    <xf numFmtId="167" fontId="79" fillId="2" borderId="0" xfId="81" applyNumberFormat="1" applyFont="1" applyFill="1"/>
    <xf numFmtId="0" fontId="33" fillId="2" borderId="0" xfId="81" applyFont="1" applyFill="1" applyAlignment="1">
      <alignment horizontal="center"/>
    </xf>
    <xf numFmtId="4" fontId="33" fillId="2" borderId="0" xfId="81" applyNumberFormat="1" applyFont="1" applyFill="1"/>
    <xf numFmtId="9" fontId="43" fillId="5" borderId="5" xfId="0" applyNumberFormat="1" applyFont="1" applyFill="1" applyBorder="1" applyAlignment="1">
      <alignment horizontal="center" vertical="center" wrapText="1"/>
    </xf>
    <xf numFmtId="9" fontId="43" fillId="4" borderId="5" xfId="0" applyNumberFormat="1" applyFont="1" applyFill="1" applyBorder="1" applyAlignment="1">
      <alignment horizontal="center" vertical="center" wrapText="1"/>
    </xf>
    <xf numFmtId="0" fontId="41" fillId="18" borderId="9" xfId="0" applyFont="1" applyFill="1" applyBorder="1" applyAlignment="1">
      <alignment horizontal="left" vertical="center" wrapText="1"/>
    </xf>
    <xf numFmtId="9" fontId="41" fillId="18" borderId="9" xfId="0" applyNumberFormat="1" applyFont="1" applyFill="1" applyBorder="1" applyAlignment="1">
      <alignment horizontal="center" vertical="center" wrapText="1"/>
    </xf>
    <xf numFmtId="0" fontId="41" fillId="18" borderId="9" xfId="0" applyFont="1" applyFill="1" applyBorder="1" applyAlignment="1">
      <alignment horizontal="center" vertical="center" wrapText="1"/>
    </xf>
    <xf numFmtId="4" fontId="33" fillId="0" borderId="0" xfId="27" applyNumberFormat="1" applyFont="1"/>
    <xf numFmtId="9" fontId="33" fillId="0" borderId="0" xfId="27" applyNumberFormat="1" applyFont="1"/>
    <xf numFmtId="0" fontId="66" fillId="0" borderId="0" xfId="127" applyFont="1"/>
    <xf numFmtId="43" fontId="55" fillId="0" borderId="0" xfId="127" applyNumberFormat="1" applyFont="1"/>
    <xf numFmtId="9" fontId="33" fillId="0" borderId="0" xfId="128" applyFont="1" applyFill="1"/>
    <xf numFmtId="0" fontId="77" fillId="0" borderId="0" xfId="127" applyFont="1" applyAlignment="1">
      <alignment horizontal="center" vertical="center" wrapText="1"/>
    </xf>
    <xf numFmtId="0" fontId="73" fillId="0" borderId="0" xfId="127" applyFont="1" applyAlignment="1">
      <alignment vertical="center"/>
    </xf>
    <xf numFmtId="10" fontId="66" fillId="0" borderId="0" xfId="127" applyNumberFormat="1" applyFont="1"/>
    <xf numFmtId="43" fontId="33" fillId="0" borderId="0" xfId="129" applyFont="1"/>
    <xf numFmtId="0" fontId="77" fillId="3" borderId="0" xfId="0" applyFont="1" applyFill="1" applyAlignment="1">
      <alignment horizontal="center" vertical="center"/>
    </xf>
    <xf numFmtId="0" fontId="77" fillId="3" borderId="0" xfId="0" applyFont="1" applyFill="1" applyAlignment="1">
      <alignment horizontal="center" vertical="center" wrapText="1"/>
    </xf>
    <xf numFmtId="0" fontId="33" fillId="7" borderId="0" xfId="0" applyFont="1" applyFill="1" applyAlignment="1">
      <alignment horizontal="center" vertical="center"/>
    </xf>
    <xf numFmtId="2" fontId="83" fillId="0" borderId="0" xfId="0" applyNumberFormat="1" applyFont="1" applyAlignment="1">
      <alignment horizontal="center" vertical="center"/>
    </xf>
    <xf numFmtId="0" fontId="70" fillId="27" borderId="0" xfId="0" applyFont="1" applyFill="1" applyAlignment="1">
      <alignment horizontal="center" vertical="center"/>
    </xf>
    <xf numFmtId="0" fontId="33" fillId="2" borderId="0" xfId="0" applyFont="1" applyFill="1" applyAlignment="1">
      <alignment horizontal="center"/>
    </xf>
    <xf numFmtId="0" fontId="75" fillId="0" borderId="0" xfId="130" applyFont="1"/>
    <xf numFmtId="0" fontId="33" fillId="0" borderId="0" xfId="127" applyFont="1"/>
    <xf numFmtId="0" fontId="77" fillId="3" borderId="0" xfId="4" applyFont="1" applyFill="1" applyAlignment="1">
      <alignment horizontal="center" vertical="center" wrapText="1"/>
    </xf>
    <xf numFmtId="165" fontId="84" fillId="7" borderId="0" xfId="4" applyNumberFormat="1" applyFont="1" applyFill="1" applyAlignment="1">
      <alignment horizontal="center" vertical="center"/>
    </xf>
    <xf numFmtId="165" fontId="70" fillId="26" borderId="0" xfId="4" applyNumberFormat="1" applyFont="1" applyFill="1" applyAlignment="1">
      <alignment horizontal="center" vertical="center"/>
    </xf>
    <xf numFmtId="0" fontId="70" fillId="2" borderId="0" xfId="4" applyFont="1" applyFill="1" applyAlignment="1">
      <alignment vertical="center" wrapText="1"/>
    </xf>
    <xf numFmtId="2" fontId="33" fillId="2" borderId="0" xfId="4" applyNumberFormat="1" applyFont="1" applyFill="1" applyAlignment="1">
      <alignment horizontal="center" vertical="center"/>
    </xf>
    <xf numFmtId="165" fontId="83" fillId="7" borderId="0" xfId="4" applyNumberFormat="1" applyFont="1" applyFill="1" applyAlignment="1">
      <alignment horizontal="center" vertical="center"/>
    </xf>
    <xf numFmtId="0" fontId="66" fillId="2" borderId="0" xfId="4" applyFont="1" applyFill="1"/>
    <xf numFmtId="0" fontId="102" fillId="0" borderId="0" xfId="4" applyFont="1" applyAlignment="1">
      <alignment horizontal="center" vertical="center"/>
    </xf>
    <xf numFmtId="0" fontId="66" fillId="0" borderId="0" xfId="4" applyFont="1"/>
    <xf numFmtId="0" fontId="75" fillId="2" borderId="0" xfId="4" applyFont="1" applyFill="1"/>
    <xf numFmtId="0" fontId="42" fillId="5" borderId="25" xfId="0" applyFont="1" applyFill="1" applyBorder="1" applyAlignment="1">
      <alignment horizontal="justify" vertical="center" wrapText="1"/>
    </xf>
    <xf numFmtId="0" fontId="42" fillId="4" borderId="25" xfId="0" applyFont="1" applyFill="1" applyBorder="1" applyAlignment="1">
      <alignment horizontal="justify" vertical="center" wrapText="1"/>
    </xf>
    <xf numFmtId="0" fontId="33" fillId="4" borderId="26" xfId="0" applyFont="1" applyFill="1" applyBorder="1" applyAlignment="1">
      <alignment vertical="center" wrapText="1"/>
    </xf>
    <xf numFmtId="0" fontId="42" fillId="5" borderId="25" xfId="0" applyFont="1" applyFill="1" applyBorder="1" applyAlignment="1">
      <alignment horizontal="justify" vertical="center"/>
    </xf>
    <xf numFmtId="0" fontId="103" fillId="5" borderId="26" xfId="0" applyFont="1" applyFill="1" applyBorder="1" applyAlignment="1">
      <alignment horizontal="center" vertical="center" wrapText="1"/>
    </xf>
    <xf numFmtId="0" fontId="104" fillId="5" borderId="26" xfId="0" applyFont="1" applyFill="1" applyBorder="1" applyAlignment="1">
      <alignment horizontal="center" vertical="center" wrapText="1"/>
    </xf>
    <xf numFmtId="0" fontId="42" fillId="4" borderId="25" xfId="0" applyFont="1" applyFill="1" applyBorder="1" applyAlignment="1">
      <alignment horizontal="justify" vertical="center"/>
    </xf>
    <xf numFmtId="0" fontId="103" fillId="4" borderId="26" xfId="0" applyFont="1" applyFill="1" applyBorder="1" applyAlignment="1">
      <alignment horizontal="center" vertical="center"/>
    </xf>
    <xf numFmtId="0" fontId="104" fillId="4" borderId="26" xfId="0" applyFont="1" applyFill="1" applyBorder="1" applyAlignment="1">
      <alignment horizontal="center" vertical="center" wrapText="1"/>
    </xf>
    <xf numFmtId="0" fontId="103" fillId="4" borderId="26" xfId="0" applyFont="1" applyFill="1" applyBorder="1" applyAlignment="1">
      <alignment horizontal="center" vertical="center" wrapText="1"/>
    </xf>
    <xf numFmtId="0" fontId="103" fillId="5" borderId="26" xfId="0" applyFont="1" applyFill="1" applyBorder="1" applyAlignment="1">
      <alignment horizontal="center" vertical="center"/>
    </xf>
    <xf numFmtId="0" fontId="71" fillId="0" borderId="0" xfId="0" applyFont="1" applyAlignment="1">
      <alignment horizontal="justify" vertical="center" wrapText="1"/>
    </xf>
    <xf numFmtId="0" fontId="105" fillId="2" borderId="6" xfId="85" applyFont="1" applyFill="1" applyBorder="1"/>
    <xf numFmtId="0" fontId="75" fillId="2" borderId="0" xfId="85" applyFont="1" applyFill="1"/>
    <xf numFmtId="165" fontId="75" fillId="2" borderId="0" xfId="85" applyNumberFormat="1" applyFont="1" applyFill="1"/>
    <xf numFmtId="0" fontId="43" fillId="5" borderId="0" xfId="0" applyFont="1" applyFill="1" applyAlignment="1">
      <alignment horizontal="left" vertical="center" wrapText="1"/>
    </xf>
    <xf numFmtId="0" fontId="43" fillId="4" borderId="0" xfId="0" applyFont="1" applyFill="1" applyAlignment="1">
      <alignment horizontal="left" vertical="center" wrapText="1"/>
    </xf>
    <xf numFmtId="0" fontId="42" fillId="4" borderId="20" xfId="0" applyFont="1" applyFill="1" applyBorder="1" applyAlignment="1">
      <alignment horizontal="left" vertical="center" wrapText="1"/>
    </xf>
    <xf numFmtId="0" fontId="105" fillId="2" borderId="0" xfId="85" applyFont="1" applyFill="1"/>
    <xf numFmtId="0" fontId="33" fillId="2" borderId="0" xfId="85" applyFont="1" applyFill="1"/>
    <xf numFmtId="0" fontId="107" fillId="2" borderId="0" xfId="27" applyFont="1" applyFill="1"/>
    <xf numFmtId="0" fontId="108" fillId="2" borderId="0" xfId="85" applyFont="1" applyFill="1"/>
    <xf numFmtId="0" fontId="33" fillId="2" borderId="0" xfId="0" applyFont="1" applyFill="1" applyAlignment="1">
      <alignment vertical="center" wrapText="1"/>
    </xf>
    <xf numFmtId="0" fontId="33" fillId="0" borderId="0" xfId="31" applyFont="1" applyAlignment="1">
      <alignment wrapText="1"/>
    </xf>
    <xf numFmtId="3" fontId="33" fillId="2" borderId="0" xfId="0" applyNumberFormat="1" applyFont="1" applyFill="1"/>
    <xf numFmtId="1" fontId="33" fillId="2" borderId="0" xfId="0" applyNumberFormat="1" applyFont="1" applyFill="1"/>
    <xf numFmtId="0" fontId="33" fillId="2" borderId="0" xfId="31" applyFont="1" applyFill="1"/>
    <xf numFmtId="3" fontId="33" fillId="2" borderId="0" xfId="31" applyNumberFormat="1" applyFont="1" applyFill="1" applyAlignment="1">
      <alignment horizontal="center"/>
    </xf>
    <xf numFmtId="0" fontId="33" fillId="2" borderId="0" xfId="31" applyFont="1" applyFill="1" applyAlignment="1">
      <alignment horizontal="center"/>
    </xf>
    <xf numFmtId="0" fontId="33" fillId="2" borderId="0" xfId="33" applyFont="1" applyFill="1" applyAlignment="1">
      <alignment wrapText="1"/>
    </xf>
    <xf numFmtId="0" fontId="33" fillId="2" borderId="0" xfId="31" applyFont="1" applyFill="1" applyAlignment="1">
      <alignment wrapText="1"/>
    </xf>
    <xf numFmtId="3" fontId="33" fillId="0" borderId="0" xfId="0" applyNumberFormat="1" applyFont="1" applyAlignment="1">
      <alignment horizontal="center" vertical="center"/>
    </xf>
    <xf numFmtId="3" fontId="70" fillId="0" borderId="0" xfId="0" applyNumberFormat="1" applyFont="1" applyAlignment="1">
      <alignment horizontal="center" vertical="center"/>
    </xf>
    <xf numFmtId="3" fontId="33" fillId="13" borderId="0" xfId="0" applyNumberFormat="1" applyFont="1" applyFill="1" applyAlignment="1">
      <alignment horizontal="center" vertical="center"/>
    </xf>
    <xf numFmtId="3" fontId="33" fillId="0" borderId="8" xfId="0" applyNumberFormat="1" applyFont="1" applyBorder="1" applyAlignment="1">
      <alignment horizontal="center" vertical="center"/>
    </xf>
    <xf numFmtId="3" fontId="70" fillId="0" borderId="8" xfId="0" applyNumberFormat="1" applyFont="1" applyBorder="1" applyAlignment="1">
      <alignment horizontal="center" vertical="center"/>
    </xf>
    <xf numFmtId="0" fontId="33" fillId="0" borderId="0" xfId="32" applyFont="1"/>
    <xf numFmtId="3" fontId="33" fillId="2" borderId="0" xfId="32" applyNumberFormat="1" applyFont="1" applyFill="1" applyAlignment="1">
      <alignment horizontal="center"/>
    </xf>
    <xf numFmtId="0" fontId="33" fillId="0" borderId="0" xfId="32" applyFont="1" applyAlignment="1">
      <alignment horizontal="center"/>
    </xf>
    <xf numFmtId="0" fontId="33" fillId="2" borderId="0" xfId="38" applyFont="1" applyFill="1" applyAlignment="1">
      <alignment wrapText="1"/>
    </xf>
    <xf numFmtId="0" fontId="33" fillId="0" borderId="0" xfId="32" applyFont="1" applyAlignment="1">
      <alignment wrapText="1"/>
    </xf>
    <xf numFmtId="0" fontId="41" fillId="3" borderId="29" xfId="0" applyFont="1" applyFill="1" applyBorder="1" applyAlignment="1">
      <alignment horizontal="left" vertical="center"/>
    </xf>
    <xf numFmtId="0" fontId="41" fillId="3" borderId="30" xfId="0" applyFont="1" applyFill="1" applyBorder="1" applyAlignment="1">
      <alignment horizontal="center" vertical="center"/>
    </xf>
    <xf numFmtId="0" fontId="41" fillId="21" borderId="30" xfId="0" applyFont="1" applyFill="1" applyBorder="1" applyAlignment="1">
      <alignment horizontal="center" vertical="center"/>
    </xf>
    <xf numFmtId="0" fontId="43" fillId="5" borderId="31" xfId="0" applyFont="1" applyFill="1" applyBorder="1" applyAlignment="1">
      <alignment horizontal="left" vertical="center"/>
    </xf>
    <xf numFmtId="165" fontId="33" fillId="0" borderId="28" xfId="0" applyNumberFormat="1" applyFont="1" applyBorder="1" applyAlignment="1">
      <alignment horizontal="center" vertical="center"/>
    </xf>
    <xf numFmtId="0" fontId="41" fillId="23" borderId="31" xfId="0" applyFont="1" applyFill="1" applyBorder="1" applyAlignment="1">
      <alignment horizontal="left" vertical="center"/>
    </xf>
    <xf numFmtId="165" fontId="41" fillId="23" borderId="28" xfId="0" applyNumberFormat="1" applyFont="1" applyFill="1" applyBorder="1" applyAlignment="1">
      <alignment horizontal="center" vertical="center"/>
    </xf>
    <xf numFmtId="0" fontId="33" fillId="0" borderId="0" xfId="31" applyFont="1"/>
    <xf numFmtId="0" fontId="33" fillId="0" borderId="0" xfId="31" applyFont="1" applyAlignment="1">
      <alignment horizontal="center"/>
    </xf>
    <xf numFmtId="0" fontId="33" fillId="0" borderId="0" xfId="36" applyFont="1"/>
    <xf numFmtId="3" fontId="33" fillId="2" borderId="0" xfId="36" applyNumberFormat="1" applyFont="1" applyFill="1" applyAlignment="1">
      <alignment horizontal="center"/>
    </xf>
    <xf numFmtId="0" fontId="33" fillId="0" borderId="0" xfId="36" applyFont="1" applyAlignment="1">
      <alignment horizontal="center"/>
    </xf>
    <xf numFmtId="0" fontId="33" fillId="0" borderId="0" xfId="36" applyFont="1" applyAlignment="1">
      <alignment wrapText="1"/>
    </xf>
    <xf numFmtId="0" fontId="77" fillId="6" borderId="0" xfId="29" applyFont="1" applyFill="1" applyAlignment="1">
      <alignment horizontal="center" vertical="center" wrapText="1"/>
    </xf>
    <xf numFmtId="0" fontId="41" fillId="3" borderId="39" xfId="0" applyFont="1" applyFill="1" applyBorder="1" applyAlignment="1">
      <alignment horizontal="left" vertical="center" wrapText="1"/>
    </xf>
    <xf numFmtId="0" fontId="41" fillId="3" borderId="39" xfId="0" applyFont="1" applyFill="1" applyBorder="1" applyAlignment="1">
      <alignment horizontal="center" vertical="center" wrapText="1"/>
    </xf>
    <xf numFmtId="0" fontId="42" fillId="4" borderId="0" xfId="0" applyFont="1" applyFill="1" applyAlignment="1">
      <alignment horizontal="left" vertical="center" wrapText="1"/>
    </xf>
    <xf numFmtId="165" fontId="43" fillId="4" borderId="0" xfId="0" applyNumberFormat="1" applyFont="1" applyFill="1" applyAlignment="1">
      <alignment horizontal="center" vertical="center" wrapText="1"/>
    </xf>
    <xf numFmtId="164" fontId="43" fillId="4" borderId="0" xfId="30" applyNumberFormat="1" applyFont="1" applyFill="1" applyAlignment="1">
      <alignment horizontal="center" vertical="center"/>
    </xf>
    <xf numFmtId="0" fontId="42" fillId="0" borderId="0" xfId="0" applyFont="1" applyAlignment="1">
      <alignment horizontal="left" vertical="center" wrapText="1"/>
    </xf>
    <xf numFmtId="165" fontId="43" fillId="0" borderId="0" xfId="0" applyNumberFormat="1" applyFont="1" applyAlignment="1">
      <alignment horizontal="center" vertical="center" wrapText="1"/>
    </xf>
    <xf numFmtId="164" fontId="43" fillId="0" borderId="0" xfId="30" applyNumberFormat="1" applyFont="1" applyAlignment="1">
      <alignment horizontal="center" vertical="center"/>
    </xf>
    <xf numFmtId="0" fontId="42" fillId="4" borderId="9" xfId="0" applyFont="1" applyFill="1" applyBorder="1" applyAlignment="1">
      <alignment horizontal="left" vertical="center" wrapText="1"/>
    </xf>
    <xf numFmtId="165" fontId="43" fillId="4" borderId="9" xfId="0" applyNumberFormat="1" applyFont="1" applyFill="1" applyBorder="1" applyAlignment="1">
      <alignment horizontal="center" vertical="center"/>
    </xf>
    <xf numFmtId="164" fontId="43" fillId="4" borderId="9" xfId="30" applyNumberFormat="1" applyFont="1" applyFill="1" applyBorder="1" applyAlignment="1">
      <alignment horizontal="center" vertical="center"/>
    </xf>
    <xf numFmtId="17" fontId="106" fillId="0" borderId="0" xfId="0" applyNumberFormat="1" applyFont="1" applyAlignment="1">
      <alignment horizontal="center" vertical="center" wrapText="1"/>
    </xf>
    <xf numFmtId="3" fontId="33" fillId="2" borderId="0" xfId="0" applyNumberFormat="1" applyFont="1" applyFill="1" applyAlignment="1">
      <alignment horizontal="center" vertical="center"/>
    </xf>
    <xf numFmtId="4" fontId="33" fillId="2" borderId="0" xfId="0" applyNumberFormat="1" applyFont="1" applyFill="1" applyAlignment="1">
      <alignment horizontal="center" vertical="center"/>
    </xf>
    <xf numFmtId="17" fontId="33" fillId="2" borderId="0" xfId="0" applyNumberFormat="1" applyFont="1" applyFill="1" applyAlignment="1">
      <alignment horizontal="center" vertical="center"/>
    </xf>
    <xf numFmtId="0" fontId="33" fillId="2" borderId="0" xfId="0" applyFont="1" applyFill="1" applyAlignment="1">
      <alignment vertical="center"/>
    </xf>
    <xf numFmtId="0" fontId="36" fillId="2" borderId="0" xfId="0" applyFont="1" applyFill="1" applyAlignment="1">
      <alignment vertical="center"/>
    </xf>
    <xf numFmtId="0" fontId="43" fillId="0" borderId="0" xfId="4" applyFont="1" applyAlignment="1">
      <alignment horizontal="left" vertical="center"/>
    </xf>
    <xf numFmtId="0" fontId="43" fillId="2" borderId="0" xfId="0" applyFont="1" applyFill="1" applyAlignment="1">
      <alignment horizontal="left" vertical="center" wrapText="1"/>
    </xf>
    <xf numFmtId="0" fontId="43" fillId="0" borderId="0" xfId="27" applyFont="1" applyAlignment="1">
      <alignment horizontal="left" vertical="center"/>
    </xf>
    <xf numFmtId="0" fontId="43" fillId="0" borderId="0" xfId="0" applyFont="1" applyAlignment="1">
      <alignment horizontal="left" vertical="center"/>
    </xf>
    <xf numFmtId="0" fontId="43" fillId="2" borderId="0" xfId="27" applyFont="1" applyFill="1" applyAlignment="1">
      <alignment horizontal="left" vertical="center"/>
    </xf>
    <xf numFmtId="0" fontId="43" fillId="2" borderId="0" xfId="81" applyFont="1" applyFill="1" applyAlignment="1">
      <alignment horizontal="left" vertical="center"/>
    </xf>
    <xf numFmtId="0" fontId="43" fillId="0" borderId="0" xfId="76" applyFont="1" applyAlignment="1">
      <alignment horizontal="left" vertical="center"/>
    </xf>
    <xf numFmtId="0" fontId="43" fillId="0" borderId="0" xfId="81" applyFont="1" applyAlignment="1">
      <alignment horizontal="left" vertical="center"/>
    </xf>
    <xf numFmtId="0" fontId="43" fillId="0" borderId="0" xfId="81" applyFont="1" applyAlignment="1">
      <alignment horizontal="left" vertical="center" wrapText="1"/>
    </xf>
    <xf numFmtId="0" fontId="43" fillId="2" borderId="0" xfId="85" applyFont="1" applyFill="1" applyAlignment="1">
      <alignment horizontal="left" vertical="center"/>
    </xf>
    <xf numFmtId="0" fontId="42" fillId="2" borderId="6" xfId="85" applyFont="1" applyFill="1" applyBorder="1" applyAlignment="1">
      <alignment horizontal="left" vertical="center"/>
    </xf>
    <xf numFmtId="0" fontId="43" fillId="0" borderId="0" xfId="127" applyFont="1" applyAlignment="1">
      <alignment horizontal="left" vertical="center"/>
    </xf>
    <xf numFmtId="0" fontId="43" fillId="3" borderId="0" xfId="130" applyFont="1" applyFill="1" applyAlignment="1">
      <alignment horizontal="left" vertical="center"/>
    </xf>
    <xf numFmtId="0" fontId="43" fillId="0" borderId="0" xfId="31" applyFont="1" applyAlignment="1">
      <alignment horizontal="left" vertical="center" wrapText="1"/>
    </xf>
    <xf numFmtId="0" fontId="43" fillId="0" borderId="0" xfId="36" applyFont="1" applyAlignment="1">
      <alignment horizontal="left" vertical="center"/>
    </xf>
    <xf numFmtId="0" fontId="43" fillId="0" borderId="0" xfId="37" applyFont="1" applyAlignment="1">
      <alignment horizontal="left" vertical="center" wrapText="1"/>
    </xf>
    <xf numFmtId="0" fontId="43" fillId="0" borderId="0" xfId="32" applyFont="1" applyAlignment="1">
      <alignment horizontal="left" vertical="center"/>
    </xf>
    <xf numFmtId="0" fontId="33" fillId="2" borderId="0" xfId="85" applyFont="1" applyFill="1" applyAlignment="1">
      <alignment vertical="center"/>
    </xf>
    <xf numFmtId="0" fontId="36" fillId="0" borderId="0" xfId="0" applyFont="1" applyAlignment="1">
      <alignment horizontal="left" vertical="center"/>
    </xf>
    <xf numFmtId="0" fontId="36" fillId="0" borderId="0" xfId="0" applyFont="1" applyAlignment="1">
      <alignment vertical="center"/>
    </xf>
    <xf numFmtId="0" fontId="43" fillId="2" borderId="6" xfId="85" applyFont="1" applyFill="1" applyBorder="1" applyAlignment="1">
      <alignment vertical="center"/>
    </xf>
    <xf numFmtId="0" fontId="43" fillId="2" borderId="6" xfId="85" applyFont="1" applyFill="1" applyBorder="1" applyAlignment="1">
      <alignment horizontal="left" vertical="center"/>
    </xf>
    <xf numFmtId="0" fontId="36" fillId="2" borderId="0" xfId="0" applyFont="1" applyFill="1" applyAlignment="1">
      <alignment horizontal="left" vertical="center"/>
    </xf>
    <xf numFmtId="0" fontId="36" fillId="2" borderId="0" xfId="0" applyFont="1" applyFill="1"/>
    <xf numFmtId="0" fontId="33" fillId="0" borderId="0" xfId="4" applyFont="1" applyAlignment="1">
      <alignment horizontal="left" vertical="center"/>
    </xf>
    <xf numFmtId="0" fontId="36" fillId="0" borderId="0" xfId="0" applyFont="1" applyAlignment="1">
      <alignment horizontal="justify" vertical="center"/>
    </xf>
    <xf numFmtId="0" fontId="36" fillId="0" borderId="0" xfId="27" applyFont="1" applyAlignment="1">
      <alignment vertical="center"/>
    </xf>
    <xf numFmtId="0" fontId="33" fillId="2" borderId="0" xfId="85" applyFont="1" applyFill="1" applyAlignment="1">
      <alignment vertical="center" wrapText="1"/>
    </xf>
    <xf numFmtId="0" fontId="36" fillId="2" borderId="0" xfId="85" applyFont="1" applyFill="1"/>
    <xf numFmtId="0" fontId="36" fillId="2" borderId="0" xfId="85" applyFont="1" applyFill="1" applyAlignment="1">
      <alignment vertical="center" wrapText="1"/>
    </xf>
    <xf numFmtId="0" fontId="36" fillId="2" borderId="0" xfId="85" applyFont="1" applyFill="1" applyAlignment="1">
      <alignment vertical="center"/>
    </xf>
    <xf numFmtId="0" fontId="91" fillId="0" borderId="0" xfId="28" applyFont="1" applyAlignment="1">
      <alignment horizontal="center" vertical="center" wrapText="1"/>
    </xf>
    <xf numFmtId="0" fontId="33" fillId="5" borderId="26" xfId="0" applyFont="1" applyFill="1" applyBorder="1" applyAlignment="1">
      <alignment horizontal="center" vertical="center"/>
    </xf>
    <xf numFmtId="0" fontId="33" fillId="4" borderId="26" xfId="0" applyFont="1" applyFill="1" applyBorder="1" applyAlignment="1">
      <alignment horizontal="center" vertical="center"/>
    </xf>
    <xf numFmtId="0" fontId="66" fillId="0" borderId="0" xfId="4" applyFont="1" applyAlignment="1">
      <alignment vertical="center"/>
    </xf>
    <xf numFmtId="0" fontId="77" fillId="24" borderId="32" xfId="0" applyFont="1" applyFill="1" applyBorder="1" applyAlignment="1">
      <alignment horizontal="left" vertical="center" wrapText="1"/>
    </xf>
    <xf numFmtId="4" fontId="43" fillId="0" borderId="40" xfId="8" applyNumberFormat="1" applyFont="1" applyBorder="1" applyAlignment="1">
      <alignment horizontal="center" vertical="center"/>
    </xf>
    <xf numFmtId="0" fontId="42" fillId="26" borderId="40" xfId="8" applyFont="1" applyFill="1" applyBorder="1" applyAlignment="1">
      <alignment horizontal="left" vertical="center"/>
    </xf>
    <xf numFmtId="0" fontId="70" fillId="26" borderId="8" xfId="27" applyFont="1" applyFill="1" applyBorder="1" applyAlignment="1">
      <alignment horizontal="left" vertical="center"/>
    </xf>
    <xf numFmtId="4" fontId="43" fillId="0" borderId="41" xfId="8" applyNumberFormat="1" applyFont="1" applyBorder="1" applyAlignment="1">
      <alignment horizontal="center" vertical="center"/>
    </xf>
    <xf numFmtId="0" fontId="90" fillId="2" borderId="0" xfId="85" applyFont="1" applyFill="1" applyAlignment="1">
      <alignment horizontal="center" vertical="center" wrapText="1"/>
    </xf>
    <xf numFmtId="0" fontId="42" fillId="26" borderId="42" xfId="8" applyFont="1" applyFill="1" applyBorder="1" applyAlignment="1">
      <alignment horizontal="left" vertical="center"/>
    </xf>
    <xf numFmtId="4" fontId="43" fillId="0" borderId="42" xfId="8" applyNumberFormat="1" applyFont="1" applyBorder="1" applyAlignment="1">
      <alignment horizontal="center" vertical="center"/>
    </xf>
    <xf numFmtId="0" fontId="77" fillId="6" borderId="43" xfId="29" applyFont="1" applyFill="1" applyBorder="1" applyAlignment="1">
      <alignment horizontal="center" vertical="center" wrapText="1"/>
    </xf>
    <xf numFmtId="0" fontId="42" fillId="26" borderId="41" xfId="8" applyFont="1" applyFill="1" applyBorder="1" applyAlignment="1">
      <alignment horizontal="left" vertical="center"/>
    </xf>
    <xf numFmtId="0" fontId="33" fillId="0" borderId="4" xfId="0" applyFont="1" applyBorder="1" applyAlignment="1">
      <alignment horizontal="left" vertical="center" wrapText="1"/>
    </xf>
    <xf numFmtId="0" fontId="42" fillId="4" borderId="4" xfId="0" applyFont="1" applyFill="1" applyBorder="1" applyAlignment="1">
      <alignment horizontal="justify" vertical="center" wrapText="1"/>
    </xf>
    <xf numFmtId="0" fontId="33" fillId="0" borderId="44" xfId="0" applyFont="1" applyBorder="1" applyAlignment="1">
      <alignment horizontal="left" vertical="center" wrapText="1"/>
    </xf>
    <xf numFmtId="0" fontId="41" fillId="3" borderId="4" xfId="0" applyFont="1" applyFill="1" applyBorder="1" applyAlignment="1">
      <alignment horizontal="justify" vertical="center" wrapText="1"/>
    </xf>
    <xf numFmtId="0" fontId="43" fillId="0" borderId="0" xfId="0" applyFont="1" applyAlignment="1">
      <alignment horizontal="left" vertical="center" wrapText="1"/>
    </xf>
    <xf numFmtId="0" fontId="98" fillId="5" borderId="4" xfId="0" applyFont="1" applyFill="1" applyBorder="1" applyAlignment="1">
      <alignment horizontal="left" vertical="center" wrapText="1"/>
    </xf>
    <xf numFmtId="0" fontId="98" fillId="17" borderId="4" xfId="0" applyFont="1" applyFill="1" applyBorder="1" applyAlignment="1">
      <alignment horizontal="center" vertical="center" wrapText="1"/>
    </xf>
    <xf numFmtId="0" fontId="98" fillId="16" borderId="4" xfId="0" applyFont="1" applyFill="1" applyBorder="1" applyAlignment="1">
      <alignment horizontal="center" vertical="center" wrapText="1"/>
    </xf>
    <xf numFmtId="0" fontId="33" fillId="17" borderId="4" xfId="0" applyFont="1" applyFill="1" applyBorder="1" applyAlignment="1">
      <alignment vertical="center" wrapText="1"/>
    </xf>
    <xf numFmtId="0" fontId="38" fillId="0" borderId="0" xfId="0" applyFont="1" applyAlignment="1">
      <alignment horizontal="center" vertical="center" wrapText="1"/>
    </xf>
    <xf numFmtId="9" fontId="43" fillId="0" borderId="40" xfId="30" applyFont="1" applyBorder="1" applyAlignment="1">
      <alignment horizontal="center" vertical="center"/>
    </xf>
    <xf numFmtId="9" fontId="43" fillId="0" borderId="41" xfId="30" applyFont="1" applyBorder="1" applyAlignment="1">
      <alignment horizontal="center" vertical="center"/>
    </xf>
    <xf numFmtId="2" fontId="43" fillId="0" borderId="40" xfId="30" applyNumberFormat="1" applyFont="1" applyBorder="1" applyAlignment="1">
      <alignment horizontal="center" vertical="center"/>
    </xf>
    <xf numFmtId="2" fontId="43" fillId="0" borderId="41" xfId="30" applyNumberFormat="1" applyFont="1" applyBorder="1" applyAlignment="1">
      <alignment horizontal="center" vertical="center"/>
    </xf>
    <xf numFmtId="0" fontId="42" fillId="26" borderId="49" xfId="8" applyFont="1" applyFill="1" applyBorder="1" applyAlignment="1">
      <alignment horizontal="left" vertical="center"/>
    </xf>
    <xf numFmtId="2" fontId="43" fillId="0" borderId="49" xfId="30" applyNumberFormat="1" applyFont="1" applyBorder="1" applyAlignment="1">
      <alignment horizontal="center" vertical="center"/>
    </xf>
    <xf numFmtId="0" fontId="42" fillId="26" borderId="48" xfId="8" applyFont="1" applyFill="1" applyBorder="1" applyAlignment="1">
      <alignment horizontal="left" vertical="center"/>
    </xf>
    <xf numFmtId="2" fontId="42" fillId="0" borderId="48" xfId="30" applyNumberFormat="1" applyFont="1" applyBorder="1" applyAlignment="1">
      <alignment horizontal="center" vertical="center"/>
    </xf>
    <xf numFmtId="0" fontId="43" fillId="4" borderId="5" xfId="0" applyFont="1" applyFill="1" applyBorder="1" applyAlignment="1">
      <alignment horizontal="left" vertical="center"/>
    </xf>
    <xf numFmtId="0" fontId="91" fillId="2" borderId="0" xfId="28" applyFont="1" applyFill="1" applyAlignment="1">
      <alignment horizontal="center" vertical="center" wrapText="1"/>
    </xf>
    <xf numFmtId="9" fontId="43" fillId="0" borderId="49" xfId="30" applyFont="1" applyBorder="1" applyAlignment="1">
      <alignment horizontal="center" vertical="center"/>
    </xf>
    <xf numFmtId="0" fontId="109" fillId="6" borderId="43" xfId="29" applyFont="1" applyFill="1" applyBorder="1" applyAlignment="1">
      <alignment horizontal="center" vertical="center" wrapText="1"/>
    </xf>
    <xf numFmtId="164" fontId="43" fillId="0" borderId="49" xfId="30" applyNumberFormat="1" applyFont="1" applyBorder="1" applyAlignment="1">
      <alignment horizontal="center" vertical="center"/>
    </xf>
    <xf numFmtId="0" fontId="42" fillId="26" borderId="50" xfId="8" applyFont="1" applyFill="1" applyBorder="1" applyAlignment="1">
      <alignment horizontal="left" vertical="center"/>
    </xf>
    <xf numFmtId="9" fontId="43" fillId="0" borderId="51" xfId="30" applyFont="1" applyBorder="1" applyAlignment="1">
      <alignment horizontal="center" vertical="center"/>
    </xf>
    <xf numFmtId="164" fontId="43" fillId="0" borderId="51" xfId="30" applyNumberFormat="1" applyFont="1" applyBorder="1" applyAlignment="1">
      <alignment horizontal="center" vertical="center"/>
    </xf>
    <xf numFmtId="164" fontId="43" fillId="0" borderId="52" xfId="30" applyNumberFormat="1" applyFont="1" applyBorder="1" applyAlignment="1">
      <alignment horizontal="center" vertical="center"/>
    </xf>
    <xf numFmtId="0" fontId="92" fillId="12" borderId="0" xfId="0" applyFont="1" applyFill="1" applyAlignment="1">
      <alignment horizontal="center" vertical="center" wrapText="1"/>
    </xf>
    <xf numFmtId="1" fontId="43" fillId="0" borderId="49" xfId="30" applyNumberFormat="1" applyFont="1" applyBorder="1" applyAlignment="1">
      <alignment horizontal="center" vertical="center"/>
    </xf>
    <xf numFmtId="1" fontId="43" fillId="0" borderId="41" xfId="30" applyNumberFormat="1" applyFont="1" applyBorder="1" applyAlignment="1">
      <alignment horizontal="center" vertical="center"/>
    </xf>
    <xf numFmtId="3" fontId="43" fillId="0" borderId="49" xfId="30" applyNumberFormat="1" applyFont="1" applyBorder="1" applyAlignment="1">
      <alignment horizontal="center" vertical="center"/>
    </xf>
    <xf numFmtId="3" fontId="43" fillId="0" borderId="41" xfId="30" applyNumberFormat="1" applyFont="1" applyBorder="1" applyAlignment="1">
      <alignment horizontal="center" vertical="center"/>
    </xf>
    <xf numFmtId="167" fontId="43" fillId="0" borderId="49" xfId="30" applyNumberFormat="1" applyFont="1" applyBorder="1" applyAlignment="1">
      <alignment horizontal="center" vertical="center"/>
    </xf>
    <xf numFmtId="167" fontId="43" fillId="0" borderId="41" xfId="30" applyNumberFormat="1" applyFont="1" applyBorder="1" applyAlignment="1">
      <alignment horizontal="center" vertical="center"/>
    </xf>
    <xf numFmtId="0" fontId="79" fillId="0" borderId="0" xfId="0" applyFont="1"/>
    <xf numFmtId="0" fontId="38" fillId="2" borderId="0" xfId="0" applyFont="1" applyFill="1" applyAlignment="1">
      <alignment horizontal="center" vertical="center" wrapText="1"/>
    </xf>
    <xf numFmtId="0" fontId="42" fillId="5" borderId="25" xfId="0" applyFont="1" applyFill="1" applyBorder="1" applyAlignment="1">
      <alignment horizontal="left" vertical="center" wrapText="1"/>
    </xf>
    <xf numFmtId="0" fontId="42" fillId="4" borderId="25" xfId="0" applyFont="1" applyFill="1" applyBorder="1" applyAlignment="1">
      <alignment horizontal="left" vertical="center" wrapText="1"/>
    </xf>
    <xf numFmtId="0" fontId="36" fillId="0" borderId="0" xfId="0" applyFont="1" applyAlignment="1">
      <alignment horizontal="left" vertical="center" wrapText="1"/>
    </xf>
    <xf numFmtId="0" fontId="38" fillId="0" borderId="0" xfId="127" applyFont="1" applyAlignment="1">
      <alignment horizontal="center" vertical="center" wrapText="1"/>
    </xf>
    <xf numFmtId="0" fontId="77" fillId="6" borderId="53" xfId="29" applyFont="1" applyFill="1" applyBorder="1" applyAlignment="1">
      <alignment horizontal="center" vertical="center" wrapText="1"/>
    </xf>
    <xf numFmtId="164" fontId="43" fillId="0" borderId="41" xfId="30" applyNumberFormat="1" applyFont="1" applyBorder="1" applyAlignment="1">
      <alignment horizontal="center" vertical="center"/>
    </xf>
    <xf numFmtId="0" fontId="36" fillId="2" borderId="0" xfId="0" applyFont="1" applyFill="1" applyAlignment="1">
      <alignment horizontal="left" vertical="center" wrapText="1"/>
    </xf>
    <xf numFmtId="0" fontId="33" fillId="0" borderId="0" xfId="85" applyFont="1" applyAlignment="1">
      <alignment horizontal="left"/>
    </xf>
    <xf numFmtId="4" fontId="43" fillId="0" borderId="49" xfId="30" applyNumberFormat="1" applyFont="1" applyBorder="1" applyAlignment="1">
      <alignment horizontal="center" vertical="center"/>
    </xf>
    <xf numFmtId="4" fontId="43" fillId="0" borderId="41" xfId="30" applyNumberFormat="1" applyFont="1" applyBorder="1" applyAlignment="1">
      <alignment horizontal="center" vertical="center"/>
    </xf>
    <xf numFmtId="0" fontId="42" fillId="26" borderId="54" xfId="8" applyFont="1" applyFill="1" applyBorder="1" applyAlignment="1">
      <alignment horizontal="left" vertical="center"/>
    </xf>
    <xf numFmtId="3" fontId="70" fillId="26" borderId="0" xfId="0" applyNumberFormat="1" applyFont="1" applyFill="1"/>
    <xf numFmtId="3" fontId="70" fillId="26" borderId="8" xfId="0" applyNumberFormat="1" applyFont="1" applyFill="1" applyBorder="1"/>
    <xf numFmtId="3" fontId="70" fillId="26" borderId="55" xfId="0" applyNumberFormat="1" applyFont="1" applyFill="1" applyBorder="1"/>
    <xf numFmtId="3" fontId="33" fillId="13" borderId="55" xfId="0" applyNumberFormat="1" applyFont="1" applyFill="1" applyBorder="1" applyAlignment="1">
      <alignment horizontal="center" vertical="center"/>
    </xf>
    <xf numFmtId="3" fontId="33" fillId="0" borderId="55" xfId="0" applyNumberFormat="1" applyFont="1" applyBorder="1" applyAlignment="1">
      <alignment horizontal="center" vertical="center"/>
    </xf>
    <xf numFmtId="3" fontId="33" fillId="14" borderId="55" xfId="0" applyNumberFormat="1" applyFont="1" applyFill="1" applyBorder="1" applyAlignment="1">
      <alignment horizontal="center" vertical="center"/>
    </xf>
    <xf numFmtId="3" fontId="70" fillId="13" borderId="55" xfId="0" applyNumberFormat="1" applyFont="1" applyFill="1" applyBorder="1" applyAlignment="1">
      <alignment horizontal="center" vertical="center"/>
    </xf>
    <xf numFmtId="167" fontId="43" fillId="0" borderId="48" xfId="30" applyNumberFormat="1" applyFont="1" applyBorder="1" applyAlignment="1">
      <alignment horizontal="center" vertical="center"/>
    </xf>
    <xf numFmtId="0" fontId="38" fillId="0" borderId="0" xfId="85" applyFont="1" applyAlignment="1">
      <alignment vertical="center"/>
    </xf>
    <xf numFmtId="164" fontId="43" fillId="0" borderId="40" xfId="30" applyNumberFormat="1" applyFont="1" applyBorder="1" applyAlignment="1">
      <alignment horizontal="center" vertical="center"/>
    </xf>
    <xf numFmtId="165" fontId="43" fillId="0" borderId="49" xfId="30" applyNumberFormat="1" applyFont="1" applyBorder="1" applyAlignment="1">
      <alignment horizontal="center" vertical="center"/>
    </xf>
    <xf numFmtId="165" fontId="43" fillId="0" borderId="41" xfId="30" applyNumberFormat="1" applyFont="1" applyBorder="1" applyAlignment="1">
      <alignment horizontal="center" vertical="center"/>
    </xf>
    <xf numFmtId="164" fontId="43" fillId="17" borderId="19" xfId="0" applyNumberFormat="1" applyFont="1" applyFill="1" applyBorder="1" applyAlignment="1">
      <alignment horizontal="center" vertical="center"/>
    </xf>
    <xf numFmtId="0" fontId="85" fillId="0" borderId="0" xfId="28" applyFont="1" applyAlignment="1">
      <alignment vertical="center" wrapText="1"/>
    </xf>
    <xf numFmtId="0" fontId="90" fillId="0" borderId="0" xfId="28" applyFont="1" applyAlignment="1">
      <alignment vertical="center" wrapText="1"/>
    </xf>
    <xf numFmtId="0" fontId="90" fillId="2" borderId="0" xfId="28" applyFont="1" applyFill="1" applyAlignment="1">
      <alignment vertical="center" wrapText="1"/>
    </xf>
    <xf numFmtId="0" fontId="85" fillId="2" borderId="0" xfId="28" applyFont="1" applyFill="1" applyAlignment="1">
      <alignment vertical="center" wrapText="1"/>
    </xf>
    <xf numFmtId="0" fontId="54" fillId="0" borderId="0" xfId="28" applyFont="1" applyAlignment="1">
      <alignment vertical="center" wrapText="1"/>
    </xf>
    <xf numFmtId="0" fontId="101" fillId="0" borderId="0" xfId="28" applyFont="1" applyAlignment="1">
      <alignment vertical="center" wrapText="1"/>
    </xf>
    <xf numFmtId="0" fontId="38" fillId="0" borderId="0" xfId="0" applyFont="1" applyAlignment="1">
      <alignment vertical="center" wrapText="1"/>
    </xf>
    <xf numFmtId="0" fontId="36" fillId="2" borderId="0" xfId="0" applyFont="1" applyFill="1" applyAlignment="1">
      <alignment vertical="center" wrapText="1"/>
    </xf>
    <xf numFmtId="0" fontId="91" fillId="2" borderId="0" xfId="85" applyFont="1" applyFill="1" applyAlignment="1">
      <alignment vertical="center"/>
    </xf>
    <xf numFmtId="0" fontId="51" fillId="0" borderId="0" xfId="28" applyFont="1" applyAlignment="1">
      <alignment horizontal="center" vertical="center" wrapText="1"/>
    </xf>
    <xf numFmtId="0" fontId="42" fillId="26" borderId="49" xfId="8" applyFont="1" applyFill="1" applyBorder="1" applyAlignment="1">
      <alignment horizontal="left" vertical="center" wrapText="1"/>
    </xf>
    <xf numFmtId="0" fontId="111" fillId="2" borderId="0" xfId="85" applyFont="1" applyFill="1"/>
    <xf numFmtId="0" fontId="112" fillId="2" borderId="0" xfId="85" applyFont="1" applyFill="1"/>
    <xf numFmtId="0" fontId="112" fillId="2" borderId="0" xfId="85" applyFont="1" applyFill="1" applyAlignment="1">
      <alignment horizontal="center" vertical="center"/>
    </xf>
    <xf numFmtId="164" fontId="111" fillId="2" borderId="0" xfId="30" applyNumberFormat="1" applyFont="1" applyFill="1"/>
    <xf numFmtId="0" fontId="53" fillId="0" borderId="0" xfId="150" applyFont="1"/>
    <xf numFmtId="0" fontId="69" fillId="0" borderId="0" xfId="28" applyFont="1" applyAlignment="1">
      <alignment horizontal="center" vertical="center" wrapText="1"/>
    </xf>
    <xf numFmtId="3" fontId="29" fillId="2" borderId="0" xfId="150" applyNumberFormat="1" applyFont="1" applyFill="1" applyAlignment="1">
      <alignment horizontal="center"/>
    </xf>
    <xf numFmtId="0" fontId="53" fillId="0" borderId="0" xfId="150" applyFont="1" applyAlignment="1">
      <alignment horizontal="center"/>
    </xf>
    <xf numFmtId="0" fontId="53" fillId="2" borderId="0" xfId="151" applyFont="1" applyFill="1" applyAlignment="1">
      <alignment wrapText="1"/>
    </xf>
    <xf numFmtId="0" fontId="53" fillId="0" borderId="0" xfId="150" applyFont="1" applyAlignment="1">
      <alignment wrapText="1"/>
    </xf>
    <xf numFmtId="0" fontId="33" fillId="0" borderId="0" xfId="150" applyFont="1" applyAlignment="1">
      <alignment wrapText="1"/>
    </xf>
    <xf numFmtId="164" fontId="33" fillId="2" borderId="0" xfId="30" applyNumberFormat="1" applyFont="1" applyFill="1"/>
    <xf numFmtId="165" fontId="43" fillId="0" borderId="40" xfId="30" applyNumberFormat="1" applyFont="1" applyBorder="1" applyAlignment="1">
      <alignment horizontal="center" vertical="center"/>
    </xf>
    <xf numFmtId="9" fontId="53" fillId="0" borderId="0" xfId="101" applyFont="1"/>
    <xf numFmtId="0" fontId="53" fillId="0" borderId="0" xfId="159" applyFont="1"/>
    <xf numFmtId="3" fontId="29" fillId="2" borderId="0" xfId="159" applyNumberFormat="1" applyFont="1" applyFill="1" applyAlignment="1">
      <alignment horizontal="center"/>
    </xf>
    <xf numFmtId="0" fontId="53" fillId="0" borderId="0" xfId="159" applyFont="1" applyAlignment="1">
      <alignment horizontal="center"/>
    </xf>
    <xf numFmtId="0" fontId="53" fillId="2" borderId="0" xfId="160" applyFont="1" applyFill="1" applyAlignment="1">
      <alignment wrapText="1"/>
    </xf>
    <xf numFmtId="0" fontId="53" fillId="0" borderId="0" xfId="159" applyFont="1" applyAlignment="1">
      <alignment wrapText="1"/>
    </xf>
    <xf numFmtId="0" fontId="42" fillId="26" borderId="56" xfId="8" applyFont="1" applyFill="1" applyBorder="1" applyAlignment="1">
      <alignment horizontal="left" vertical="center"/>
    </xf>
    <xf numFmtId="0" fontId="77" fillId="6" borderId="57" xfId="29" applyFont="1" applyFill="1" applyBorder="1" applyAlignment="1">
      <alignment horizontal="center" vertical="center" wrapText="1"/>
    </xf>
    <xf numFmtId="3" fontId="43" fillId="0" borderId="56" xfId="30" applyNumberFormat="1" applyFont="1" applyBorder="1" applyAlignment="1">
      <alignment horizontal="center" vertical="center"/>
    </xf>
    <xf numFmtId="0" fontId="43" fillId="2" borderId="0" xfId="81" applyFont="1" applyFill="1" applyAlignment="1">
      <alignment horizontal="left" vertical="center" wrapText="1"/>
    </xf>
    <xf numFmtId="4" fontId="53" fillId="0" borderId="0" xfId="150" applyNumberFormat="1" applyFont="1"/>
    <xf numFmtId="4" fontId="43" fillId="0" borderId="40" xfId="8" applyNumberFormat="1" applyFont="1" applyBorder="1" applyAlignment="1">
      <alignment horizontal="right" vertical="center"/>
    </xf>
    <xf numFmtId="4" fontId="43" fillId="0" borderId="41" xfId="8" applyNumberFormat="1" applyFont="1" applyBorder="1" applyAlignment="1">
      <alignment horizontal="right" vertical="center"/>
    </xf>
    <xf numFmtId="0" fontId="114" fillId="3" borderId="58" xfId="0" applyFont="1" applyFill="1" applyBorder="1" applyAlignment="1">
      <alignment horizontal="center" vertical="center" wrapText="1"/>
    </xf>
    <xf numFmtId="0" fontId="114" fillId="3" borderId="59" xfId="0" applyFont="1" applyFill="1" applyBorder="1" applyAlignment="1">
      <alignment horizontal="center" vertical="center" wrapText="1"/>
    </xf>
    <xf numFmtId="0" fontId="115" fillId="4" borderId="60" xfId="0" applyFont="1" applyFill="1" applyBorder="1" applyAlignment="1">
      <alignment vertical="center" wrapText="1"/>
    </xf>
    <xf numFmtId="0" fontId="0" fillId="4" borderId="61" xfId="0" applyFill="1" applyBorder="1" applyAlignment="1">
      <alignment vertical="center" wrapText="1"/>
    </xf>
    <xf numFmtId="0" fontId="115" fillId="4" borderId="61" xfId="0" applyFont="1" applyFill="1" applyBorder="1" applyAlignment="1">
      <alignment vertical="center" wrapText="1"/>
    </xf>
    <xf numFmtId="0" fontId="71" fillId="0" borderId="61" xfId="0" applyFont="1" applyBorder="1" applyAlignment="1">
      <alignment horizontal="left" vertical="center" wrapText="1"/>
    </xf>
    <xf numFmtId="0" fontId="71" fillId="0" borderId="61" xfId="0" applyFont="1" applyBorder="1" applyAlignment="1">
      <alignment vertical="center" wrapText="1"/>
    </xf>
    <xf numFmtId="0" fontId="115" fillId="4" borderId="62" xfId="0" applyFont="1" applyFill="1" applyBorder="1" applyAlignment="1">
      <alignment vertical="center" wrapText="1"/>
    </xf>
    <xf numFmtId="0" fontId="0" fillId="4" borderId="62" xfId="0" applyFill="1" applyBorder="1" applyAlignment="1">
      <alignment vertical="center" wrapText="1"/>
    </xf>
    <xf numFmtId="0" fontId="71" fillId="0" borderId="64" xfId="0" applyFont="1" applyBorder="1" applyAlignment="1">
      <alignment vertical="center" wrapText="1"/>
    </xf>
    <xf numFmtId="0" fontId="115" fillId="4" borderId="64" xfId="0" applyFont="1" applyFill="1" applyBorder="1" applyAlignment="1">
      <alignment vertical="center" wrapText="1"/>
    </xf>
    <xf numFmtId="0" fontId="71" fillId="0" borderId="64" xfId="0" applyFont="1" applyBorder="1" applyAlignment="1">
      <alignment horizontal="left" vertical="center" wrapText="1"/>
    </xf>
    <xf numFmtId="167" fontId="33" fillId="2" borderId="0" xfId="0" applyNumberFormat="1" applyFont="1" applyFill="1" applyAlignment="1">
      <alignment horizontal="center" vertical="center"/>
    </xf>
    <xf numFmtId="0" fontId="110" fillId="0" borderId="0" xfId="85" applyFont="1" applyAlignment="1">
      <alignment vertical="center" wrapText="1"/>
    </xf>
    <xf numFmtId="0" fontId="91" fillId="0" borderId="0" xfId="85" applyFont="1" applyAlignment="1">
      <alignment vertical="center" wrapText="1"/>
    </xf>
    <xf numFmtId="3" fontId="33" fillId="13" borderId="8" xfId="0" applyNumberFormat="1" applyFont="1" applyFill="1" applyBorder="1" applyAlignment="1">
      <alignment horizontal="center" vertical="center"/>
    </xf>
    <xf numFmtId="3" fontId="70" fillId="13" borderId="8" xfId="0" applyNumberFormat="1" applyFont="1" applyFill="1" applyBorder="1" applyAlignment="1">
      <alignment horizontal="center" vertical="center"/>
    </xf>
    <xf numFmtId="0" fontId="112" fillId="2" borderId="0" xfId="4" applyFont="1" applyFill="1"/>
    <xf numFmtId="0" fontId="112" fillId="2" borderId="0" xfId="4" applyFont="1" applyFill="1" applyAlignment="1">
      <alignment wrapText="1"/>
    </xf>
    <xf numFmtId="0" fontId="54" fillId="0" borderId="0" xfId="28" applyFont="1" applyAlignment="1">
      <alignment vertical="center"/>
    </xf>
    <xf numFmtId="0" fontId="43" fillId="0" borderId="0" xfId="27" applyFont="1" applyAlignment="1">
      <alignment horizontal="left" vertical="center" wrapText="1"/>
    </xf>
    <xf numFmtId="0" fontId="4" fillId="0" borderId="0" xfId="164"/>
    <xf numFmtId="0" fontId="4" fillId="0" borderId="0" xfId="164" applyAlignment="1">
      <alignment horizontal="center"/>
    </xf>
    <xf numFmtId="0" fontId="113" fillId="0" borderId="0" xfId="164" applyFont="1" applyAlignment="1">
      <alignment horizontal="center" wrapText="1"/>
    </xf>
    <xf numFmtId="0" fontId="42" fillId="15" borderId="4" xfId="0" applyFont="1" applyFill="1" applyBorder="1" applyAlignment="1">
      <alignment horizontal="center" textRotation="90" wrapText="1"/>
    </xf>
    <xf numFmtId="0" fontId="42" fillId="16" borderId="4" xfId="0" applyFont="1" applyFill="1" applyBorder="1" applyAlignment="1">
      <alignment horizontal="center" textRotation="90" wrapText="1"/>
    </xf>
    <xf numFmtId="4" fontId="79" fillId="0" borderId="0" xfId="27" applyNumberFormat="1" applyFont="1"/>
    <xf numFmtId="0" fontId="77" fillId="3" borderId="68" xfId="0" applyFont="1" applyFill="1" applyBorder="1" applyAlignment="1">
      <alignment horizontal="center" vertical="center"/>
    </xf>
    <xf numFmtId="0" fontId="42" fillId="3" borderId="68" xfId="0" applyFont="1" applyFill="1" applyBorder="1" applyAlignment="1">
      <alignment horizontal="left" vertical="center"/>
    </xf>
    <xf numFmtId="0" fontId="41" fillId="3" borderId="68" xfId="0" applyFont="1" applyFill="1" applyBorder="1" applyAlignment="1">
      <alignment horizontal="left" vertical="center" wrapText="1"/>
    </xf>
    <xf numFmtId="0" fontId="41" fillId="3" borderId="69" xfId="0" applyFont="1" applyFill="1" applyBorder="1" applyAlignment="1">
      <alignment horizontal="center" vertical="center" wrapText="1"/>
    </xf>
    <xf numFmtId="0" fontId="41" fillId="3" borderId="70" xfId="0" applyFont="1" applyFill="1" applyBorder="1" applyAlignment="1">
      <alignment horizontal="center" vertical="center" wrapText="1"/>
    </xf>
    <xf numFmtId="0" fontId="41" fillId="3" borderId="71" xfId="0" applyFont="1" applyFill="1" applyBorder="1" applyAlignment="1">
      <alignment horizontal="center" vertical="center" wrapText="1"/>
    </xf>
    <xf numFmtId="0" fontId="50" fillId="2" borderId="0" xfId="23" applyFont="1" applyFill="1" applyAlignment="1">
      <alignment horizontal="left"/>
    </xf>
    <xf numFmtId="0" fontId="2" fillId="0" borderId="0" xfId="164" applyFont="1"/>
    <xf numFmtId="2" fontId="53" fillId="0" borderId="0" xfId="159" applyNumberFormat="1" applyFont="1"/>
    <xf numFmtId="2" fontId="53" fillId="0" borderId="0" xfId="150" applyNumberFormat="1" applyFont="1"/>
    <xf numFmtId="2" fontId="33" fillId="0" borderId="0" xfId="27" applyNumberFormat="1" applyFont="1"/>
    <xf numFmtId="0" fontId="84" fillId="26" borderId="40" xfId="8" applyFont="1" applyFill="1" applyBorder="1" applyAlignment="1">
      <alignment horizontal="left" vertical="center"/>
    </xf>
    <xf numFmtId="4" fontId="36" fillId="0" borderId="40" xfId="8" applyNumberFormat="1" applyFont="1" applyBorder="1" applyAlignment="1">
      <alignment horizontal="center" vertical="center"/>
    </xf>
    <xf numFmtId="0" fontId="84" fillId="26" borderId="41" xfId="8" applyFont="1" applyFill="1" applyBorder="1" applyAlignment="1">
      <alignment horizontal="left" vertical="center"/>
    </xf>
    <xf numFmtId="4" fontId="36" fillId="0" borderId="41" xfId="8" applyNumberFormat="1" applyFont="1" applyBorder="1" applyAlignment="1">
      <alignment horizontal="center" vertical="center"/>
    </xf>
    <xf numFmtId="0" fontId="36" fillId="0" borderId="0" xfId="27" applyFont="1"/>
    <xf numFmtId="2" fontId="36" fillId="0" borderId="0" xfId="27" applyNumberFormat="1" applyFont="1"/>
    <xf numFmtId="9" fontId="33" fillId="2" borderId="0" xfId="0" applyNumberFormat="1" applyFont="1" applyFill="1"/>
    <xf numFmtId="165" fontId="33" fillId="2" borderId="0" xfId="81" applyNumberFormat="1" applyFont="1" applyFill="1"/>
    <xf numFmtId="0" fontId="77" fillId="6" borderId="67" xfId="29" applyFont="1" applyFill="1" applyBorder="1" applyAlignment="1">
      <alignment horizontal="center" vertical="center" wrapText="1"/>
    </xf>
    <xf numFmtId="0" fontId="116" fillId="26" borderId="49" xfId="8" applyFont="1" applyFill="1" applyBorder="1" applyAlignment="1">
      <alignment horizontal="left" vertical="center"/>
    </xf>
    <xf numFmtId="168" fontId="43" fillId="0" borderId="49" xfId="168" applyNumberFormat="1" applyFont="1" applyBorder="1" applyAlignment="1">
      <alignment horizontal="center" vertical="center"/>
    </xf>
    <xf numFmtId="168" fontId="43" fillId="0" borderId="41" xfId="168" applyNumberFormat="1" applyFont="1" applyBorder="1" applyAlignment="1">
      <alignment horizontal="center" vertical="center"/>
    </xf>
    <xf numFmtId="0" fontId="117" fillId="0" borderId="0" xfId="23" applyFont="1" applyAlignment="1">
      <alignment horizontal="left"/>
    </xf>
    <xf numFmtId="0" fontId="53" fillId="0" borderId="0" xfId="169" applyFont="1"/>
    <xf numFmtId="3" fontId="29" fillId="2" borderId="0" xfId="169" applyNumberFormat="1" applyFont="1" applyFill="1" applyAlignment="1">
      <alignment horizontal="center"/>
    </xf>
    <xf numFmtId="0" fontId="53" fillId="0" borderId="0" xfId="169" applyFont="1" applyAlignment="1">
      <alignment horizontal="center"/>
    </xf>
    <xf numFmtId="0" fontId="53" fillId="2" borderId="0" xfId="172" applyFont="1" applyFill="1" applyAlignment="1">
      <alignment wrapText="1"/>
    </xf>
    <xf numFmtId="0" fontId="53" fillId="0" borderId="0" xfId="169" applyFont="1" applyAlignment="1">
      <alignment wrapText="1"/>
    </xf>
    <xf numFmtId="0" fontId="38" fillId="0" borderId="0" xfId="172" applyFont="1" applyAlignment="1">
      <alignment horizontal="left" vertical="center"/>
    </xf>
    <xf numFmtId="0" fontId="53" fillId="0" borderId="0" xfId="170" applyFont="1" applyAlignment="1">
      <alignment wrapText="1"/>
    </xf>
    <xf numFmtId="3" fontId="53" fillId="0" borderId="0" xfId="169" applyNumberFormat="1" applyFont="1"/>
    <xf numFmtId="0" fontId="32" fillId="0" borderId="0" xfId="2" applyFont="1" applyAlignment="1">
      <alignment vertical="top"/>
    </xf>
    <xf numFmtId="0" fontId="118" fillId="0" borderId="0" xfId="2" applyFont="1" applyAlignment="1">
      <alignment horizontal="left" vertical="center" indent="10"/>
    </xf>
    <xf numFmtId="0" fontId="38" fillId="0" borderId="0" xfId="0" applyFont="1" applyAlignment="1">
      <alignment horizontal="left" indent="2"/>
    </xf>
    <xf numFmtId="0" fontId="118" fillId="0" borderId="0" xfId="2" applyFont="1" applyFill="1" applyAlignment="1">
      <alignment horizontal="left" vertical="center" indent="10"/>
    </xf>
    <xf numFmtId="0" fontId="38" fillId="0" borderId="0" xfId="0" applyFont="1" applyAlignment="1">
      <alignment horizontal="left" vertical="center" indent="4"/>
    </xf>
    <xf numFmtId="0" fontId="41" fillId="28" borderId="66" xfId="0" applyFont="1" applyFill="1" applyBorder="1" applyAlignment="1">
      <alignment horizontal="center" vertical="center" wrapText="1"/>
    </xf>
    <xf numFmtId="0" fontId="41" fillId="28" borderId="58" xfId="0" applyFont="1" applyFill="1" applyBorder="1" applyAlignment="1">
      <alignment horizontal="center" vertical="center" wrapText="1"/>
    </xf>
    <xf numFmtId="0" fontId="41" fillId="28" borderId="60" xfId="0" applyFont="1" applyFill="1" applyBorder="1" applyAlignment="1">
      <alignment horizontal="center" vertical="center" wrapText="1"/>
    </xf>
    <xf numFmtId="0" fontId="43" fillId="0" borderId="58" xfId="0" applyFont="1" applyBorder="1" applyAlignment="1">
      <alignment vertical="center" wrapText="1"/>
    </xf>
    <xf numFmtId="0" fontId="43" fillId="0" borderId="58" xfId="0" applyFont="1" applyBorder="1" applyAlignment="1">
      <alignment horizontal="center" vertical="center" wrapText="1"/>
    </xf>
    <xf numFmtId="0" fontId="43" fillId="0" borderId="66" xfId="0" applyFont="1" applyBorder="1" applyAlignment="1">
      <alignment vertical="center" wrapText="1"/>
    </xf>
    <xf numFmtId="0" fontId="43" fillId="0" borderId="66" xfId="0" applyFont="1" applyBorder="1" applyAlignment="1">
      <alignment horizontal="center" vertical="center" wrapText="1"/>
    </xf>
    <xf numFmtId="0" fontId="31" fillId="0" borderId="73" xfId="4" applyBorder="1" applyAlignment="1">
      <alignment horizontal="left"/>
    </xf>
    <xf numFmtId="0" fontId="31" fillId="0" borderId="73" xfId="4" applyBorder="1" applyAlignment="1">
      <alignment horizontal="center"/>
    </xf>
    <xf numFmtId="0" fontId="43" fillId="0" borderId="74" xfId="0" applyFont="1" applyBorder="1" applyAlignment="1">
      <alignment vertical="center" wrapText="1"/>
    </xf>
    <xf numFmtId="0" fontId="43" fillId="0" borderId="78" xfId="0" applyFont="1" applyBorder="1" applyAlignment="1">
      <alignment vertical="center" wrapText="1"/>
    </xf>
    <xf numFmtId="0" fontId="119" fillId="0" borderId="0" xfId="0" applyFont="1"/>
    <xf numFmtId="0" fontId="120" fillId="0" borderId="0" xfId="150" applyFont="1"/>
    <xf numFmtId="4" fontId="29" fillId="2" borderId="8" xfId="27" applyNumberFormat="1" applyFont="1" applyFill="1" applyBorder="1" applyAlignment="1">
      <alignment horizontal="center"/>
    </xf>
    <xf numFmtId="0" fontId="33" fillId="2" borderId="0" xfId="4" applyFont="1" applyFill="1" applyAlignment="1">
      <alignment horizontal="left" vertical="center" wrapText="1"/>
    </xf>
    <xf numFmtId="0" fontId="33" fillId="2" borderId="8" xfId="4" applyFont="1" applyFill="1" applyBorder="1" applyAlignment="1">
      <alignment horizontal="left" vertical="center" wrapText="1"/>
    </xf>
    <xf numFmtId="165" fontId="83" fillId="7" borderId="8" xfId="4" applyNumberFormat="1" applyFont="1" applyFill="1" applyBorder="1" applyAlignment="1">
      <alignment horizontal="center" vertical="center"/>
    </xf>
    <xf numFmtId="165" fontId="70" fillId="26" borderId="8" xfId="4" applyNumberFormat="1" applyFont="1" applyFill="1" applyBorder="1" applyAlignment="1">
      <alignment horizontal="center" vertical="center"/>
    </xf>
    <xf numFmtId="0" fontId="121" fillId="2" borderId="0" xfId="4" applyFont="1" applyFill="1" applyAlignment="1">
      <alignment horizontal="center" vertical="center" wrapText="1"/>
    </xf>
    <xf numFmtId="0" fontId="33" fillId="0" borderId="0" xfId="0" applyFont="1" applyAlignment="1">
      <alignment vertical="center" wrapText="1"/>
    </xf>
    <xf numFmtId="0" fontId="114" fillId="18" borderId="5" xfId="0" applyFont="1" applyFill="1" applyBorder="1" applyAlignment="1">
      <alignment horizontal="left" vertical="center" wrapText="1"/>
    </xf>
    <xf numFmtId="10" fontId="114" fillId="18" borderId="5" xfId="0" applyNumberFormat="1" applyFont="1" applyFill="1" applyBorder="1" applyAlignment="1">
      <alignment horizontal="center" vertical="center" wrapText="1"/>
    </xf>
    <xf numFmtId="0" fontId="114" fillId="18" borderId="19" xfId="0" applyFont="1" applyFill="1" applyBorder="1" applyAlignment="1">
      <alignment horizontal="left" vertical="center"/>
    </xf>
    <xf numFmtId="10" fontId="114" fillId="18" borderId="19" xfId="0" applyNumberFormat="1" applyFont="1" applyFill="1" applyBorder="1" applyAlignment="1">
      <alignment horizontal="center" vertical="center"/>
    </xf>
    <xf numFmtId="0" fontId="43" fillId="5" borderId="25" xfId="0" applyFont="1" applyFill="1" applyBorder="1" applyAlignment="1">
      <alignment horizontal="justify" vertical="center"/>
    </xf>
    <xf numFmtId="0" fontId="43" fillId="4" borderId="25" xfId="0" applyFont="1" applyFill="1" applyBorder="1" applyAlignment="1">
      <alignment horizontal="justify" vertical="center"/>
    </xf>
    <xf numFmtId="9" fontId="33" fillId="7" borderId="0" xfId="30" applyFont="1" applyFill="1" applyAlignment="1">
      <alignment horizontal="center" vertical="center"/>
    </xf>
    <xf numFmtId="9" fontId="84" fillId="27" borderId="0" xfId="30" applyFont="1" applyFill="1" applyAlignment="1">
      <alignment horizontal="center" vertical="center"/>
    </xf>
    <xf numFmtId="0" fontId="42" fillId="4" borderId="45" xfId="0" applyFont="1" applyFill="1" applyBorder="1" applyAlignment="1">
      <alignment horizontal="justify" vertical="center" wrapText="1"/>
    </xf>
    <xf numFmtId="0" fontId="42" fillId="4" borderId="46" xfId="0" applyFont="1" applyFill="1" applyBorder="1" applyAlignment="1">
      <alignment horizontal="justify" vertical="center" wrapText="1"/>
    </xf>
    <xf numFmtId="0" fontId="42" fillId="4" borderId="47" xfId="0" applyFont="1" applyFill="1" applyBorder="1" applyAlignment="1">
      <alignment horizontal="justify" vertical="center" wrapText="1"/>
    </xf>
    <xf numFmtId="0" fontId="33" fillId="0" borderId="45" xfId="0" applyFont="1" applyBorder="1" applyAlignment="1">
      <alignment horizontal="left" vertical="center" wrapText="1"/>
    </xf>
    <xf numFmtId="0" fontId="33" fillId="0" borderId="47" xfId="0" applyFont="1" applyBorder="1" applyAlignment="1">
      <alignment horizontal="left" vertical="center" wrapText="1"/>
    </xf>
    <xf numFmtId="0" fontId="38" fillId="2" borderId="0" xfId="0" applyFont="1" applyFill="1" applyAlignment="1">
      <alignment horizontal="center" vertical="center"/>
    </xf>
    <xf numFmtId="0" fontId="54" fillId="0" borderId="0" xfId="28" applyFont="1" applyAlignment="1">
      <alignment horizontal="center" vertical="center" wrapText="1"/>
    </xf>
    <xf numFmtId="0" fontId="41" fillId="3" borderId="4" xfId="0" applyFont="1" applyFill="1" applyBorder="1" applyAlignment="1">
      <alignment horizontal="left" vertical="center" wrapText="1"/>
    </xf>
    <xf numFmtId="0" fontId="41" fillId="3" borderId="4" xfId="0" applyFont="1" applyFill="1" applyBorder="1" applyAlignment="1">
      <alignment horizontal="center" vertical="center" wrapText="1"/>
    </xf>
    <xf numFmtId="0" fontId="38" fillId="0" borderId="0" xfId="0" applyFont="1" applyAlignment="1">
      <alignment horizontal="center" vertical="center" wrapText="1"/>
    </xf>
    <xf numFmtId="0" fontId="0" fillId="0" borderId="0" xfId="0" applyAlignment="1">
      <alignment vertical="center" wrapText="1"/>
    </xf>
    <xf numFmtId="0" fontId="43" fillId="2" borderId="0" xfId="0" applyFont="1" applyFill="1" applyAlignment="1">
      <alignment horizontal="left" vertical="center" wrapText="1"/>
    </xf>
    <xf numFmtId="0" fontId="41" fillId="3" borderId="0" xfId="0" applyFont="1" applyFill="1" applyAlignment="1">
      <alignment horizontal="center" vertical="center" wrapText="1"/>
    </xf>
    <xf numFmtId="0" fontId="41" fillId="3" borderId="2" xfId="0" applyFont="1" applyFill="1" applyBorder="1" applyAlignment="1">
      <alignment horizontal="center" vertical="center" wrapText="1"/>
    </xf>
    <xf numFmtId="0" fontId="41" fillId="19" borderId="0" xfId="0" applyFont="1" applyFill="1" applyAlignment="1">
      <alignment horizontal="justify" vertical="center"/>
    </xf>
    <xf numFmtId="0" fontId="41" fillId="19" borderId="9" xfId="0" applyFont="1" applyFill="1" applyBorder="1" applyAlignment="1">
      <alignment horizontal="justify" vertical="center"/>
    </xf>
    <xf numFmtId="0" fontId="41" fillId="21" borderId="18" xfId="0" applyFont="1" applyFill="1" applyBorder="1" applyAlignment="1">
      <alignment horizontal="center" vertical="center" wrapText="1"/>
    </xf>
    <xf numFmtId="0" fontId="41" fillId="21" borderId="0" xfId="0" applyFont="1" applyFill="1" applyAlignment="1">
      <alignment horizontal="center" vertical="center" wrapText="1"/>
    </xf>
    <xf numFmtId="0" fontId="41" fillId="20" borderId="11" xfId="0" applyFont="1" applyFill="1" applyBorder="1" applyAlignment="1">
      <alignment horizontal="center" vertical="center" wrapText="1"/>
    </xf>
    <xf numFmtId="0" fontId="41" fillId="20" borderId="10" xfId="0" applyFont="1" applyFill="1" applyBorder="1" applyAlignment="1">
      <alignment horizontal="center" vertical="center" wrapText="1"/>
    </xf>
    <xf numFmtId="0" fontId="38" fillId="0" borderId="0" xfId="0" applyFont="1" applyAlignment="1">
      <alignment horizontal="center" vertical="center"/>
    </xf>
    <xf numFmtId="0" fontId="43" fillId="0" borderId="0" xfId="81" applyFont="1" applyAlignment="1">
      <alignment horizontal="left" vertical="center" wrapText="1"/>
    </xf>
    <xf numFmtId="0" fontId="90" fillId="0" borderId="0" xfId="28" applyFont="1" applyAlignment="1">
      <alignment horizontal="center" vertical="center" wrapText="1"/>
    </xf>
    <xf numFmtId="0" fontId="43" fillId="0" borderId="0" xfId="0" applyFont="1" applyAlignment="1">
      <alignment horizontal="left" vertical="center" wrapText="1"/>
    </xf>
    <xf numFmtId="9" fontId="43" fillId="5" borderId="22" xfId="0" applyNumberFormat="1" applyFont="1" applyFill="1" applyBorder="1" applyAlignment="1">
      <alignment horizontal="center" vertical="center" wrapText="1"/>
    </xf>
    <xf numFmtId="9" fontId="43" fillId="5" borderId="5" xfId="0" applyNumberFormat="1" applyFont="1" applyFill="1" applyBorder="1" applyAlignment="1">
      <alignment horizontal="center" vertical="center" wrapText="1"/>
    </xf>
    <xf numFmtId="164" fontId="43" fillId="5" borderId="22" xfId="0" applyNumberFormat="1" applyFont="1" applyFill="1" applyBorder="1" applyAlignment="1">
      <alignment horizontal="center" vertical="center" wrapText="1"/>
    </xf>
    <xf numFmtId="164" fontId="43" fillId="5" borderId="5" xfId="0" applyNumberFormat="1" applyFont="1" applyFill="1" applyBorder="1" applyAlignment="1">
      <alignment horizontal="center" vertical="center" wrapText="1"/>
    </xf>
    <xf numFmtId="9" fontId="43" fillId="4" borderId="22" xfId="0" applyNumberFormat="1" applyFont="1" applyFill="1" applyBorder="1" applyAlignment="1">
      <alignment horizontal="center" vertical="center" wrapText="1"/>
    </xf>
    <xf numFmtId="9" fontId="43" fillId="4" borderId="20" xfId="0" applyNumberFormat="1" applyFont="1" applyFill="1" applyBorder="1" applyAlignment="1">
      <alignment horizontal="center" vertical="center" wrapText="1"/>
    </xf>
    <xf numFmtId="164" fontId="43" fillId="4" borderId="22" xfId="0" applyNumberFormat="1" applyFont="1" applyFill="1" applyBorder="1" applyAlignment="1">
      <alignment horizontal="center" vertical="center" wrapText="1"/>
    </xf>
    <xf numFmtId="164" fontId="43" fillId="4" borderId="20" xfId="0" applyNumberFormat="1" applyFont="1" applyFill="1" applyBorder="1" applyAlignment="1">
      <alignment horizontal="center" vertical="center" wrapText="1"/>
    </xf>
    <xf numFmtId="9" fontId="43" fillId="4" borderId="5" xfId="0" applyNumberFormat="1" applyFont="1" applyFill="1" applyBorder="1" applyAlignment="1">
      <alignment horizontal="center" vertical="center" wrapText="1"/>
    </xf>
    <xf numFmtId="164" fontId="43" fillId="4" borderId="5" xfId="0" applyNumberFormat="1" applyFont="1" applyFill="1" applyBorder="1" applyAlignment="1">
      <alignment horizontal="center" vertical="center" wrapText="1"/>
    </xf>
    <xf numFmtId="9" fontId="43" fillId="5" borderId="21" xfId="0" applyNumberFormat="1" applyFont="1" applyFill="1" applyBorder="1" applyAlignment="1">
      <alignment horizontal="center" vertical="center" wrapText="1"/>
    </xf>
    <xf numFmtId="164" fontId="43" fillId="5" borderId="21" xfId="0" applyNumberFormat="1" applyFont="1" applyFill="1" applyBorder="1" applyAlignment="1">
      <alignment horizontal="center" vertical="center" wrapText="1"/>
    </xf>
    <xf numFmtId="0" fontId="41" fillId="3" borderId="0" xfId="0" applyFont="1" applyFill="1" applyAlignment="1">
      <alignment horizontal="left" vertical="center" wrapText="1"/>
    </xf>
    <xf numFmtId="0" fontId="41" fillId="3" borderId="2" xfId="0" applyFont="1" applyFill="1" applyBorder="1" applyAlignment="1">
      <alignment horizontal="left" vertical="center" wrapText="1"/>
    </xf>
    <xf numFmtId="0" fontId="36" fillId="2" borderId="0" xfId="0" applyFont="1" applyFill="1" applyAlignment="1">
      <alignment vertical="center" wrapText="1"/>
    </xf>
    <xf numFmtId="0" fontId="41" fillId="3" borderId="27" xfId="0" applyFont="1" applyFill="1" applyBorder="1" applyAlignment="1">
      <alignment horizontal="left" vertical="center" wrapText="1"/>
    </xf>
    <xf numFmtId="0" fontId="41" fillId="3" borderId="24" xfId="0" applyFont="1" applyFill="1" applyBorder="1" applyAlignment="1">
      <alignment horizontal="left" vertical="center" wrapText="1"/>
    </xf>
    <xf numFmtId="0" fontId="81" fillId="0" borderId="0" xfId="0" applyFont="1" applyAlignment="1">
      <alignment horizontal="left" vertical="center" wrapText="1"/>
    </xf>
    <xf numFmtId="0" fontId="81" fillId="0" borderId="20" xfId="0" applyFont="1" applyBorder="1" applyAlignment="1">
      <alignment horizontal="left" vertical="center" wrapText="1"/>
    </xf>
    <xf numFmtId="0" fontId="33" fillId="2" borderId="0" xfId="0" applyFont="1" applyFill="1" applyAlignment="1">
      <alignment horizontal="left"/>
    </xf>
    <xf numFmtId="0" fontId="36" fillId="0" borderId="0" xfId="0" applyFont="1" applyAlignment="1">
      <alignment horizontal="left" vertical="center" wrapText="1"/>
    </xf>
    <xf numFmtId="0" fontId="113" fillId="0" borderId="0" xfId="164" applyFont="1" applyAlignment="1">
      <alignment horizontal="center" vertical="center" wrapText="1"/>
    </xf>
    <xf numFmtId="0" fontId="41" fillId="28" borderId="66" xfId="0" applyFont="1" applyFill="1" applyBorder="1" applyAlignment="1">
      <alignment horizontal="center" vertical="center" wrapText="1"/>
    </xf>
    <xf numFmtId="0" fontId="41" fillId="28" borderId="72" xfId="0" applyFont="1" applyFill="1" applyBorder="1" applyAlignment="1">
      <alignment horizontal="center" vertical="center" wrapText="1"/>
    </xf>
    <xf numFmtId="0" fontId="43" fillId="0" borderId="75" xfId="0" applyFont="1" applyBorder="1" applyAlignment="1">
      <alignment horizontal="center" vertical="center" wrapText="1"/>
    </xf>
    <xf numFmtId="0" fontId="43" fillId="0" borderId="76" xfId="0" applyFont="1" applyBorder="1" applyAlignment="1">
      <alignment horizontal="center" vertical="center" wrapText="1"/>
    </xf>
    <xf numFmtId="0" fontId="43" fillId="0" borderId="77" xfId="0" applyFont="1" applyBorder="1" applyAlignment="1">
      <alignment horizontal="center" vertical="center" wrapText="1"/>
    </xf>
    <xf numFmtId="0" fontId="43" fillId="0" borderId="79" xfId="0" applyFont="1" applyBorder="1" applyAlignment="1">
      <alignment horizontal="center" vertical="center" wrapText="1"/>
    </xf>
    <xf numFmtId="0" fontId="43" fillId="0" borderId="80" xfId="0" applyFont="1" applyBorder="1" applyAlignment="1">
      <alignment horizontal="center" vertical="center" wrapText="1"/>
    </xf>
    <xf numFmtId="0" fontId="43" fillId="0" borderId="81" xfId="0" applyFont="1" applyBorder="1" applyAlignment="1">
      <alignment horizontal="center" vertical="center" wrapText="1"/>
    </xf>
    <xf numFmtId="0" fontId="33" fillId="2" borderId="0" xfId="85" applyFont="1" applyFill="1" applyAlignment="1">
      <alignment horizontal="left" wrapText="1"/>
    </xf>
    <xf numFmtId="0" fontId="91" fillId="2" borderId="0" xfId="85" applyFont="1" applyFill="1" applyAlignment="1">
      <alignment horizontal="center" vertical="center" wrapText="1"/>
    </xf>
    <xf numFmtId="0" fontId="115" fillId="4" borderId="66" xfId="0" applyFont="1" applyFill="1" applyBorder="1" applyAlignment="1">
      <alignment vertical="center" wrapText="1"/>
    </xf>
    <xf numFmtId="0" fontId="115" fillId="4" borderId="63" xfId="0" applyFont="1" applyFill="1" applyBorder="1" applyAlignment="1">
      <alignment vertical="center" wrapText="1"/>
    </xf>
    <xf numFmtId="0" fontId="71" fillId="0" borderId="66" xfId="0" applyFont="1" applyBorder="1" applyAlignment="1">
      <alignment vertical="center" wrapText="1"/>
    </xf>
    <xf numFmtId="0" fontId="71" fillId="0" borderId="63" xfId="0" applyFont="1" applyBorder="1" applyAlignment="1">
      <alignment vertical="center" wrapText="1"/>
    </xf>
    <xf numFmtId="0" fontId="71" fillId="0" borderId="65" xfId="0" applyFont="1" applyBorder="1" applyAlignment="1">
      <alignment vertical="center" wrapText="1"/>
    </xf>
    <xf numFmtId="0" fontId="71" fillId="0" borderId="59" xfId="0" applyFont="1" applyBorder="1" applyAlignment="1">
      <alignment vertical="center" wrapText="1"/>
    </xf>
    <xf numFmtId="0" fontId="115" fillId="4" borderId="60" xfId="0" applyFont="1" applyFill="1" applyBorder="1" applyAlignment="1">
      <alignment vertical="center" wrapText="1"/>
    </xf>
    <xf numFmtId="0" fontId="43" fillId="0" borderId="0" xfId="31" applyFont="1" applyAlignment="1">
      <alignment horizontal="left" vertical="center" wrapText="1"/>
    </xf>
    <xf numFmtId="0" fontId="71" fillId="0" borderId="60" xfId="0" applyFont="1" applyBorder="1" applyAlignment="1">
      <alignment vertical="center" wrapText="1"/>
    </xf>
    <xf numFmtId="0" fontId="114" fillId="3" borderId="65" xfId="0" applyFont="1" applyFill="1" applyBorder="1" applyAlignment="1">
      <alignment horizontal="center" vertical="center" wrapText="1"/>
    </xf>
    <xf numFmtId="0" fontId="114" fillId="3" borderId="59" xfId="0" applyFont="1" applyFill="1" applyBorder="1" applyAlignment="1">
      <alignment horizontal="center" vertical="center" wrapText="1"/>
    </xf>
    <xf numFmtId="0" fontId="71" fillId="0" borderId="66" xfId="0" applyFont="1" applyBorder="1" applyAlignment="1">
      <alignment horizontal="left" vertical="center" wrapText="1"/>
    </xf>
    <xf numFmtId="0" fontId="71" fillId="0" borderId="60" xfId="0" applyFont="1" applyBorder="1" applyAlignment="1">
      <alignment horizontal="left" vertical="center" wrapText="1"/>
    </xf>
    <xf numFmtId="0" fontId="36" fillId="2" borderId="0" xfId="0" applyFont="1" applyFill="1" applyAlignment="1">
      <alignment horizontal="left" vertical="center" wrapText="1"/>
    </xf>
    <xf numFmtId="0" fontId="36" fillId="2" borderId="0" xfId="0" applyFont="1" applyFill="1" applyAlignment="1">
      <alignment horizontal="left" vertical="top" wrapText="1"/>
    </xf>
    <xf numFmtId="0" fontId="41" fillId="24" borderId="37" xfId="0" applyFont="1" applyFill="1" applyBorder="1" applyAlignment="1">
      <alignment horizontal="center" vertical="center" wrapText="1"/>
    </xf>
    <xf numFmtId="0" fontId="41" fillId="24" borderId="0" xfId="0" applyFont="1" applyFill="1" applyAlignment="1">
      <alignment horizontal="center" vertical="center" wrapText="1"/>
    </xf>
    <xf numFmtId="0" fontId="41" fillId="24" borderId="33" xfId="0" applyFont="1" applyFill="1" applyBorder="1" applyAlignment="1">
      <alignment horizontal="center" vertical="center" wrapText="1"/>
    </xf>
    <xf numFmtId="0" fontId="36" fillId="2" borderId="20" xfId="0" applyFont="1" applyFill="1" applyBorder="1" applyAlignment="1">
      <alignment horizontal="left" vertical="center" wrapText="1"/>
    </xf>
    <xf numFmtId="0" fontId="100" fillId="2" borderId="0" xfId="0" applyFont="1" applyFill="1" applyAlignment="1">
      <alignment horizontal="left" vertical="center"/>
    </xf>
    <xf numFmtId="0" fontId="43" fillId="2" borderId="17" xfId="0" applyFont="1" applyFill="1" applyBorder="1" applyAlignment="1">
      <alignment horizontal="left" vertical="center" wrapText="1"/>
    </xf>
  </cellXfs>
  <cellStyles count="173">
    <cellStyle name="60% - Accent2 2" xfId="47" xr:uid="{D2E00028-7CA3-41D2-99B0-AA7903F02095}"/>
    <cellStyle name="60% - Accent6 2" xfId="48" xr:uid="{F9D08A74-F78B-4EFB-930D-A258B69224D6}"/>
    <cellStyle name="Celda vinculada" xfId="1" builtinId="24" customBuiltin="1"/>
    <cellStyle name="Comma 2" xfId="41" xr:uid="{C461C3AA-C5AA-4C7E-B00A-5B1F9A198F98}"/>
    <cellStyle name="Comma 2 2" xfId="62" xr:uid="{E5F74CBC-7A9C-4423-BD84-DC7AE9A446AC}"/>
    <cellStyle name="Comma 2 3" xfId="70" xr:uid="{CDE55947-5DF4-4A87-A901-0E2D0AA153CC}"/>
    <cellStyle name="Currency 2" xfId="88" xr:uid="{F501B45F-2870-48F2-9ED4-7608C8B26F69}"/>
    <cellStyle name="Hipervínculo" xfId="2" builtinId="8" customBuiltin="1"/>
    <cellStyle name="Hipervínculo 2" xfId="5" xr:uid="{DD217281-28E7-456F-B158-0361824998A1}"/>
    <cellStyle name="Hipervínculo 2 2" xfId="24" xr:uid="{BA4C1778-95B3-4D43-9963-4EBA60FEF49B}"/>
    <cellStyle name="Hipervínculo 2 3" xfId="44" xr:uid="{0BDA562D-7284-4F23-BFA6-6FFD0C7FC721}"/>
    <cellStyle name="Hipervínculo 3" xfId="23" xr:uid="{8D5E43E4-4DFF-45C8-B286-56B016FC42B6}"/>
    <cellStyle name="Hipervínculo visitado" xfId="3" builtinId="9" customBuiltin="1"/>
    <cellStyle name="Hipervínculo visitado 2" xfId="6" xr:uid="{A9F1B618-A5C7-492F-ACA1-9C8D68CE6CF1}"/>
    <cellStyle name="Hyperlink 2" xfId="42" xr:uid="{66A79E7A-028C-461F-970B-DB637D20DF1D}"/>
    <cellStyle name="Hyperlink 3" xfId="45" xr:uid="{3E35B73C-FCBA-440D-81BD-AA4C1E09CA97}"/>
    <cellStyle name="Hyperlink 4" xfId="58" xr:uid="{8AE45EBE-2AA0-4E62-A067-6062358318A9}"/>
    <cellStyle name="Hyperlink 5" xfId="87" xr:uid="{2AEF39DF-4327-4185-978F-3FEB2CADFAC0}"/>
    <cellStyle name="Millares" xfId="168" builtinId="3"/>
    <cellStyle name="Millares 2" xfId="52" xr:uid="{7E63C321-B534-4D93-9AA3-63E29DC51191}"/>
    <cellStyle name="Millares 2 2" xfId="94" xr:uid="{16D72AD8-4102-4D91-8123-8B485ABB1A2F}"/>
    <cellStyle name="Millares 2 2 2" xfId="109" xr:uid="{2E538327-A8CA-4DE2-BB00-1CCAA5732B23}"/>
    <cellStyle name="Millares 2 3" xfId="97" xr:uid="{64C8FBC2-93C3-4429-A345-6D2D57FFDF79}"/>
    <cellStyle name="Millares 2 3 2" xfId="112" xr:uid="{0DB4827E-E911-41E8-AB9A-8E6F0ED725AB}"/>
    <cellStyle name="Millares 2 4" xfId="93" xr:uid="{DEACFC1A-8842-4E27-9404-F67BAFB07A17}"/>
    <cellStyle name="Millares 2 5" xfId="108" xr:uid="{99803DF0-C29B-43D1-9CA8-9A3AFEAF7355}"/>
    <cellStyle name="Millares 2 6" xfId="129" xr:uid="{AFF6A79B-2207-4FBA-8EC4-5DD56C316664}"/>
    <cellStyle name="Millares 3" xfId="64" xr:uid="{D962D488-6E93-4E83-BCE2-B17C5FD9ABCE}"/>
    <cellStyle name="Millares 4" xfId="72" xr:uid="{6AAFDD58-E66F-4ADD-80E1-85B6719FE3DE}"/>
    <cellStyle name="Millares 5" xfId="95" xr:uid="{8BA0CBF3-74BC-4566-8F7B-D2316DD24C20}"/>
    <cellStyle name="Millares 6" xfId="110" xr:uid="{26362854-CBB4-45A7-96FC-20A1CA0BBFE3}"/>
    <cellStyle name="Moneda 2" xfId="56" xr:uid="{D8C6F077-1FE5-497C-A0A8-77BE58EAB9A5}"/>
    <cellStyle name="Moneda 3" xfId="67" xr:uid="{281D55AF-778C-491D-A79E-20C5AC01C376}"/>
    <cellStyle name="Moneda 4" xfId="75" xr:uid="{A097D42E-CB9A-4885-A8A1-3B08D71B1932}"/>
    <cellStyle name="Moneda 5" xfId="119" xr:uid="{E02CEA17-08ED-4915-A55A-A9241F0071B1}"/>
    <cellStyle name="Normal" xfId="0" builtinId="0"/>
    <cellStyle name="Normal 10" xfId="60" xr:uid="{6D727C00-31D2-4EA0-B126-114C4F5BD8FA}"/>
    <cellStyle name="Normal 11" xfId="68" xr:uid="{A1A1266A-B8C9-4245-9A8C-2090C3560580}"/>
    <cellStyle name="Normal 12" xfId="84" xr:uid="{F2A4C9F5-3117-49B4-839D-E22734C3BF37}"/>
    <cellStyle name="Normal 13" xfId="91" xr:uid="{58A90B17-3CB7-40AB-B755-1886FD794D3A}"/>
    <cellStyle name="Normal 14" xfId="106" xr:uid="{8F96DF74-5EED-4367-9C65-4BB861A0E6AF}"/>
    <cellStyle name="Normal 15" xfId="123" xr:uid="{CD76AAB0-114C-47BD-98BF-A3E2FC5A47F9}"/>
    <cellStyle name="Normal 15 2" xfId="141" xr:uid="{CDA281D4-026B-442B-B96A-FB7F91A300E0}"/>
    <cellStyle name="Normal 16" xfId="130" xr:uid="{31EA8858-1F4F-428F-9866-6EEDA8F0334D}"/>
    <cellStyle name="Normal 16 2" xfId="147" xr:uid="{02E50202-4340-4DC1-AA78-8E6C8BCC05CB}"/>
    <cellStyle name="Normal 17" xfId="132" xr:uid="{E210C859-389F-4C62-82BC-2B0D69009776}"/>
    <cellStyle name="Normal 18" xfId="164" xr:uid="{7E5ABEF3-33DC-4D29-BEE7-809354B5617B}"/>
    <cellStyle name="Normal 2" xfId="4" xr:uid="{E9260ECF-8EF6-43E8-B2A6-0761ABD4038E}"/>
    <cellStyle name="Normal 2 2" xfId="15" xr:uid="{92D427C7-1A8E-4C05-BA1F-5028C8631387}"/>
    <cellStyle name="Normal 2 2 2" xfId="26" xr:uid="{67575907-CC86-4583-8181-721D38542540}"/>
    <cellStyle name="Normal 2 2 3" xfId="46" xr:uid="{5C2C92CB-3A44-43B5-8AEB-DB754B51A5F6}"/>
    <cellStyle name="Normal 2 3" xfId="12" xr:uid="{A02E8740-0DED-4C36-A78F-1993E88DDAE1}"/>
    <cellStyle name="Normal 2 3 2" xfId="29" xr:uid="{4676B8F1-3F2E-4725-95AF-512947EBF7FD}"/>
    <cellStyle name="Normal 2 3 3" xfId="50" xr:uid="{4EF3C368-F3C6-4EFB-925D-72FBA1AD838D}"/>
    <cellStyle name="Normal 2 3 4" xfId="63" xr:uid="{6E65CBF8-F5CF-42FC-8B24-2A7ADE7C4867}"/>
    <cellStyle name="Normal 2 3 5" xfId="71" xr:uid="{D82933B9-795D-46B9-BB99-7623089BF0A2}"/>
    <cellStyle name="Normal 2 4" xfId="16" xr:uid="{8C2DEFB5-75FC-40A3-B373-BC633BC0E415}"/>
    <cellStyle name="Normal 2 4 2" xfId="28" xr:uid="{B7CB544E-FE3D-4023-9C1F-433E77D1ACAF}"/>
    <cellStyle name="Normal 2 5" xfId="25" xr:uid="{B2F6EC81-531B-4BD1-9C19-89DCA68785FC}"/>
    <cellStyle name="Normal 2 5 2" xfId="35" xr:uid="{FADDF24C-DA63-4F15-9134-164661C01060}"/>
    <cellStyle name="Normal 2 5 2 2" xfId="102" xr:uid="{C539C881-E3F4-4832-9A55-0DD14D99B849}"/>
    <cellStyle name="Normal 2 5 2 3" xfId="115" xr:uid="{44310ADF-9130-420A-AF1D-6F242EAB1DB3}"/>
    <cellStyle name="Normal 2 5 2 4" xfId="154" xr:uid="{EB442913-9451-44AE-A7F9-83731D577A77}"/>
    <cellStyle name="Normal 2 5 2 4 2" xfId="163" xr:uid="{AF995012-EB6B-42DF-9D68-DD77969668A3}"/>
    <cellStyle name="Normal 2 5 2 5" xfId="172" xr:uid="{8DB9934F-0D49-472C-B472-232E89A2CF01}"/>
    <cellStyle name="Normal 2 5 3" xfId="77" xr:uid="{9A139201-0235-41C9-B019-5A19061C973B}"/>
    <cellStyle name="Normal 2 5 3 2" xfId="38" xr:uid="{53CC9ABB-59F6-49FA-BC8E-7A9609D8368D}"/>
    <cellStyle name="Normal 2 5 3 2 2" xfId="105" xr:uid="{AEAE576E-F0BA-4DBD-BAB0-48E29A317E7F}"/>
    <cellStyle name="Normal 2 5 3 2 3" xfId="118" xr:uid="{F51362D9-9CE3-4AFA-A4F7-E50D3F0525E5}"/>
    <cellStyle name="Normal 2 5 3 2 4" xfId="158" xr:uid="{D2906B80-7732-4AF2-964D-958843F3F5AB}"/>
    <cellStyle name="Normal 2 5 3 3" xfId="122" xr:uid="{6A64E27E-2DF7-4B35-BA16-89D0E1742B4D}"/>
    <cellStyle name="Normal 2 5 4" xfId="33" xr:uid="{4BD7669C-0BC9-4DEB-974E-3C12CD67E879}"/>
    <cellStyle name="Normal 2 5 4 2" xfId="80" xr:uid="{E6D22160-5D8D-41EF-8850-387F23675C32}"/>
    <cellStyle name="Normal 2 5 4 3" xfId="149" xr:uid="{78A7A888-4AC1-4A06-A61A-5CC5A61E84FF}"/>
    <cellStyle name="Normal 2 5 5" xfId="82" xr:uid="{F3F5747B-0FBE-4C2C-8E09-FBD9B1D28977}"/>
    <cellStyle name="Normal 2 5 6" xfId="85" xr:uid="{722DAE00-3F9B-4258-81FA-BF875E0BE32E}"/>
    <cellStyle name="Normal 2 5 6 2" xfId="137" xr:uid="{920BB215-D94C-4252-BD33-0C3DE66715B2}"/>
    <cellStyle name="Normal 2 5 6 3" xfId="145" xr:uid="{44B4CC5B-2E27-423E-A45E-1EE8E8B2AB3A}"/>
    <cellStyle name="Normal 2 5 6 4" xfId="166" xr:uid="{FDEDF852-8A10-4D97-AEF3-7A5528D7DD7A}"/>
    <cellStyle name="Normal 2 5 7" xfId="140" xr:uid="{14FACF97-449C-4ED9-861E-BAB950B154F3}"/>
    <cellStyle name="Normal 2 5 8" xfId="151" xr:uid="{F131ACA2-2EA5-4779-ABC1-F7885B911887}"/>
    <cellStyle name="Normal 2 5 9" xfId="160" xr:uid="{1FEAB0DC-DA39-4A05-A3C5-E5D85153A476}"/>
    <cellStyle name="Normal 2 6" xfId="98" xr:uid="{FA4923AC-447F-4DD1-A2AD-0E1A9B3BF95B}"/>
    <cellStyle name="Normal 2 7" xfId="125" xr:uid="{6A408A78-4D27-4F64-98C3-0D2F6F973FCF}"/>
    <cellStyle name="Normal 2 7 2" xfId="143" xr:uid="{A5974E58-360E-4646-B2E3-E187602F260E}"/>
    <cellStyle name="Normal 2 8" xfId="127" xr:uid="{F5171CE2-7033-48A4-82F8-CA64EE8CD424}"/>
    <cellStyle name="Normal 3" xfId="11" xr:uid="{A0F6DEC8-77ED-4F29-9413-2FAC8B58A4FF}"/>
    <cellStyle name="Normal 3 2" xfId="17" xr:uid="{2443DDD2-80C9-415E-94FA-0541FDDE4D58}"/>
    <cellStyle name="Normal 3 3" xfId="21" xr:uid="{F6F8CCFC-0CC6-47A9-978B-FCB61A9BDDB9}"/>
    <cellStyle name="Normal 3 4" xfId="54" xr:uid="{4ED7B5E4-188D-422B-BC0C-A3F5FB114B89}"/>
    <cellStyle name="Normal 3 5" xfId="136" xr:uid="{14F22984-A6E1-4537-8675-E6A11A9B1008}"/>
    <cellStyle name="Normal 4" xfId="8" xr:uid="{B5CE575C-E97F-48D8-9AF5-33D63404C4F8}"/>
    <cellStyle name="Normal 4 2" xfId="18" xr:uid="{12B05583-AB49-4B2A-9745-B290EEC7001B}"/>
    <cellStyle name="Normal 4 3" xfId="43" xr:uid="{6B2A968D-7ABD-4A9A-8DE7-5E885FEDD8E5}"/>
    <cellStyle name="Normal 4 4" xfId="90" xr:uid="{3B995DA6-1C46-4A8A-8CEB-F06ADE62A49C}"/>
    <cellStyle name="Normal 4 4 2" xfId="167" xr:uid="{9B7057C0-7D54-490D-AAF7-2FDA1B7665BA}"/>
    <cellStyle name="Normal 5" xfId="19" xr:uid="{31C7038F-ECF5-4A14-9A27-23641D1D288E}"/>
    <cellStyle name="Normal 5 2" xfId="10" xr:uid="{500C7A50-9739-4821-90CD-4A80A2892CBC}"/>
    <cellStyle name="Normal 5 2 2" xfId="22" xr:uid="{5DF7319E-F6AA-4FF5-9FB1-543AB6984D41}"/>
    <cellStyle name="Normal 5 2 3" xfId="55" xr:uid="{048C4F46-9739-4544-A787-D57020F1F877}"/>
    <cellStyle name="Normal 5 2 4" xfId="66" xr:uid="{3671F872-F8F7-4833-8C2C-326568594C2F}"/>
    <cellStyle name="Normal 5 2 5" xfId="74" xr:uid="{6C329EB4-F9B7-42BD-8386-B4C3773A29F8}"/>
    <cellStyle name="Normal 5 3" xfId="51" xr:uid="{DEAAE919-16CC-45E8-BF55-B337EAB7507F}"/>
    <cellStyle name="Normal 5 4" xfId="89" xr:uid="{68DFCE42-3D82-4F09-A268-02599BAAB55A}"/>
    <cellStyle name="Normal 6" xfId="20" xr:uid="{CC3D2B97-7691-4B26-8CB1-726735FFB235}"/>
    <cellStyle name="Normal 7" xfId="57" xr:uid="{A634A0C3-6215-44C6-88DD-6B407F0E90E2}"/>
    <cellStyle name="Normal 7 2" xfId="27" xr:uid="{E9B1F22C-99E2-4298-9F79-D407E755661B}"/>
    <cellStyle name="Normal 7 2 2" xfId="34" xr:uid="{29654244-CFD1-424B-A8FF-51678C869950}"/>
    <cellStyle name="Normal 7 2 2 2" xfId="99" xr:uid="{31725F41-1100-4965-A224-D2A2ACDFE131}"/>
    <cellStyle name="Normal 7 2 2 3" xfId="113" xr:uid="{406C5A9C-5B1C-43BE-8787-E2C3974B0FB5}"/>
    <cellStyle name="Normal 7 2 2 4" xfId="152" xr:uid="{6FDE25EA-F77E-484E-8638-73A3DCD832F8}"/>
    <cellStyle name="Normal 7 2 2 4 2" xfId="161" xr:uid="{94469B5A-D950-4A04-A284-7CCDAB741AD1}"/>
    <cellStyle name="Normal 7 2 2 5" xfId="169" xr:uid="{C48D70B7-2CD8-4FA0-A1D7-0A493A03A058}"/>
    <cellStyle name="Normal 7 2 3" xfId="32" xr:uid="{DE64859D-DA50-4AAB-831F-AFCB72029FA4}"/>
    <cellStyle name="Normal 7 2 3 2" xfId="36" xr:uid="{35EBD395-87E7-409C-851D-5739C1B527FD}"/>
    <cellStyle name="Normal 7 2 3 2 2" xfId="103" xr:uid="{04444883-B2D6-4B55-9F4F-63822D544804}"/>
    <cellStyle name="Normal 7 2 3 2 3" xfId="116" xr:uid="{3D16AF34-924A-497C-8B38-8159F31E66B7}"/>
    <cellStyle name="Normal 7 2 3 3" xfId="79" xr:uid="{D65D9ECA-12E9-47FA-90AE-97732E8DD204}"/>
    <cellStyle name="Normal 7 2 3 4" xfId="120" xr:uid="{4431CAE3-AA34-428B-A5DA-99B0AEE1B2E6}"/>
    <cellStyle name="Normal 7 2 3 4 2" xfId="157" xr:uid="{ABF4772C-AD48-4316-A0E9-7147E51978EF}"/>
    <cellStyle name="Normal 7 2 3 6" xfId="155" xr:uid="{B4F0A570-E976-4A06-9206-2F0061D584DA}"/>
    <cellStyle name="Normal 7 2 4" xfId="31" xr:uid="{E56E07DA-6549-4E17-A87D-48594722BFE5}"/>
    <cellStyle name="Normal 7 2 4 2" xfId="37" xr:uid="{BA85A966-B4C4-4E8E-A4D2-262E23C7DD7B}"/>
    <cellStyle name="Normal 7 2 4 2 2" xfId="104" xr:uid="{0EB63DDB-9979-4D98-AEA8-FF182105A369}"/>
    <cellStyle name="Normal 7 2 4 2 3" xfId="117" xr:uid="{17B893C3-B0ED-4534-926B-D603E10E8284}"/>
    <cellStyle name="Normal 7 2 4 3" xfId="78" xr:uid="{698C4540-A1FA-41DE-9A54-0A94794C882D}"/>
    <cellStyle name="Normal 7 2 4 4" xfId="100" xr:uid="{91BB22A3-6FF3-434E-95A3-522B23EDAEC7}"/>
    <cellStyle name="Normal 7 2 4 5" xfId="114" xr:uid="{EEDB6332-D9F6-4930-ADE2-4F952AEE3571}"/>
    <cellStyle name="Normal 7 2 4 6" xfId="121" xr:uid="{D97367E1-9D80-4517-96D5-BE3624E138C6}"/>
    <cellStyle name="Normal 7 2 4 7" xfId="148" xr:uid="{D8F6B53F-040B-44CD-A6DC-D9E1FDA55393}"/>
    <cellStyle name="Normal 7 2 4 7 2" xfId="153" xr:uid="{B7356612-B88C-481A-8E73-5C27230A20DC}"/>
    <cellStyle name="Normal 7 2 4 7 3" xfId="162" xr:uid="{05744935-6750-448C-992D-596916A6A046}"/>
    <cellStyle name="Normal 7 2 4 8" xfId="170" xr:uid="{E0E50C27-E06A-4F2B-8B52-883FA1825821}"/>
    <cellStyle name="Normal 7 2 4 9" xfId="156" xr:uid="{4E3C5EE8-0E2D-435F-A6F3-E0F1145A35EE}"/>
    <cellStyle name="Normal 7 2 5" xfId="76" xr:uid="{4AA58779-5593-4974-8B35-5CA02D6C73E3}"/>
    <cellStyle name="Normal 7 2 6" xfId="81" xr:uid="{B475F26A-F4E8-4702-A5C5-165C970389EF}"/>
    <cellStyle name="Normal 7 2 7" xfId="139" xr:uid="{7204C5EA-7400-4FD7-BA81-76FD27FBB2AC}"/>
    <cellStyle name="Normal 7 2 8" xfId="150" xr:uid="{532486F8-FE4B-4954-B884-A77266305C93}"/>
    <cellStyle name="Normal 7 2 9" xfId="159" xr:uid="{2425C0A4-0002-4D40-AA8A-40EB51805A97}"/>
    <cellStyle name="Normal 8" xfId="7" xr:uid="{6AC83910-043D-46BC-9D0E-41514EDAC62F}"/>
    <cellStyle name="Normal 8 2" xfId="59" xr:uid="{C2FBFE33-44C8-42ED-AE2A-5773C23625BB}"/>
    <cellStyle name="Normal 9" xfId="39" xr:uid="{EF422058-3403-4861-90A3-893D2A5D1189}"/>
    <cellStyle name="Notas 2" xfId="53" xr:uid="{E9ED7444-F91C-4F68-89A5-D88EA0A06D6E}"/>
    <cellStyle name="Notas 3" xfId="65" xr:uid="{38B5F6AB-A6B3-42A3-B8EF-76C3CCB54919}"/>
    <cellStyle name="Notas 4" xfId="73" xr:uid="{E02968CB-6ABF-4FCF-9319-8ACE40F9EDEC}"/>
    <cellStyle name="Notas 5" xfId="96" xr:uid="{AD1E83CE-FF97-4581-A9AE-2E72125079A7}"/>
    <cellStyle name="Notas 6" xfId="111" xr:uid="{ACE1A487-024B-4E81-BA0D-85928B344372}"/>
    <cellStyle name="Percent 2" xfId="9" xr:uid="{CF92F522-B798-415F-8C0B-6C5D58E38D73}"/>
    <cellStyle name="Percent 2 2" xfId="13" xr:uid="{1A8464B9-442E-496D-A4C9-F25679CC2888}"/>
    <cellStyle name="Percent 2 3" xfId="49" xr:uid="{8C51AA9A-C048-4EC1-8E63-311CF9165245}"/>
    <cellStyle name="Percent 3" xfId="86" xr:uid="{7B87BB0F-3ECC-49BC-952A-A803E296DAD1}"/>
    <cellStyle name="Percent 3 2" xfId="138" xr:uid="{16878AC8-39EC-4F90-B7BF-499852647DC6}"/>
    <cellStyle name="Percent 3 3" xfId="146" xr:uid="{4447204D-A602-416E-A674-84EDE4AF192F}"/>
    <cellStyle name="Percent 4" xfId="14" xr:uid="{938F0F89-AC69-42C1-90F6-3CC7E40D5AF9}"/>
    <cellStyle name="Percent 5" xfId="124" xr:uid="{BAC3DF08-B3DF-496B-8CB5-3F4A95A11274}"/>
    <cellStyle name="Percent 5 2" xfId="142" xr:uid="{A8BB451A-801D-4FFC-BA1D-3D45A214F168}"/>
    <cellStyle name="Percent 6" xfId="126" xr:uid="{D858C1A6-4C6A-4C50-83C4-A76700B9BC3E}"/>
    <cellStyle name="Percent 6 2" xfId="144" xr:uid="{A18010A2-7F9A-4FD5-A034-03C032B5F92F}"/>
    <cellStyle name="Percent 7" xfId="131" xr:uid="{09167F58-D887-490E-8437-E7B20C160A81}"/>
    <cellStyle name="Porcentaje" xfId="30" builtinId="5"/>
    <cellStyle name="Porcentaje 2" xfId="40" xr:uid="{57609B6D-B15E-4D7D-8E8E-C182BDCFA6B4}"/>
    <cellStyle name="Porcentaje 2 2" xfId="83" xr:uid="{B873E2B5-0A73-4B33-BD6D-666355BCE78F}"/>
    <cellStyle name="Porcentaje 2 3" xfId="101" xr:uid="{E16C24C0-106F-4DA9-8842-8B29F72A704C}"/>
    <cellStyle name="Porcentaje 2 4" xfId="128" xr:uid="{0CFA562D-1507-4F17-A53E-BFD54FF8FD93}"/>
    <cellStyle name="Porcentaje 3" xfId="61" xr:uid="{B7929C78-087C-4328-8F8E-A9CCF5A65E3E}"/>
    <cellStyle name="Porcentaje 4" xfId="69" xr:uid="{E7379E3B-A086-48FA-A3CA-D551DCFC5F89}"/>
    <cellStyle name="Porcentaje 5" xfId="92" xr:uid="{32A2C82A-BB1E-46ED-8C15-AFB4B4392FF6}"/>
    <cellStyle name="Porcentaje 6" xfId="107" xr:uid="{5879924F-2CC1-4E1E-80CE-16579A3FB3BE}"/>
    <cellStyle name="Porcentaje 7" xfId="133" xr:uid="{C0EED9AF-49B4-4FF6-8478-15DDEE483BBA}"/>
    <cellStyle name="Porcentaje 8" xfId="165" xr:uid="{F96704C1-E3C7-439D-87E7-F0C14C432A55}"/>
    <cellStyle name="Porcentaje 9" xfId="171" xr:uid="{766F4029-DD7D-4212-BDEC-F1BA4EE1F92B}"/>
    <cellStyle name="Título" xfId="134" builtinId="15"/>
    <cellStyle name="Título Informe" xfId="135" xr:uid="{D422C4FD-E273-43E7-8368-4575EFDA4344}"/>
  </cellStyles>
  <dxfs count="424">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2" defaultPivotStyle="PivotStyleLight16"/>
  <colors>
    <mruColors>
      <color rgb="FF404040"/>
      <color rgb="FF734276"/>
      <color rgb="FFB4B4B4"/>
      <color rgb="FF40FFD9"/>
      <color rgb="FF8308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sharedStrings" Target="sharedStrings.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calcChain" Target="calcChain.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customXml" Target="../customXml/item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theme" Target="theme/theme1.xml"/><Relationship Id="rId115" Type="http://schemas.openxmlformats.org/officeDocument/2006/relationships/customXml" Target="../customXml/item2.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1.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2.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3.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4.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5.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6.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7.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8.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19.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1.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2.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3.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4.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5.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6.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7.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8.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29.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36.xml"/><Relationship Id="rId2" Type="http://schemas.microsoft.com/office/2011/relationships/chartColorStyle" Target="colors31.xml"/><Relationship Id="rId1" Type="http://schemas.microsoft.com/office/2011/relationships/chartStyle" Target="style31.xml"/></Relationships>
</file>

<file path=xl/charts/_rels/chart31.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2.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42.xml"/><Relationship Id="rId2" Type="http://schemas.microsoft.com/office/2011/relationships/chartColorStyle" Target="colors36.xml"/><Relationship Id="rId1" Type="http://schemas.microsoft.com/office/2011/relationships/chartStyle" Target="style36.xml"/></Relationships>
</file>

<file path=xl/charts/_rels/chart34.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5.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6.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37.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38.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39.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40.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1.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2.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3.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4.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5.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6.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47.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48.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49.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50.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1.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52.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53.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54.xml.rels><?xml version="1.0" encoding="UTF-8" standalone="yes"?>
<Relationships xmlns="http://schemas.openxmlformats.org/package/2006/relationships"><Relationship Id="rId2" Type="http://schemas.microsoft.com/office/2011/relationships/chartColorStyle" Target="colors57.xml"/><Relationship Id="rId1" Type="http://schemas.microsoft.com/office/2011/relationships/chartStyle" Target="style57.xml"/></Relationships>
</file>

<file path=xl/charts/_rels/chart55.xml.rels><?xml version="1.0" encoding="UTF-8" standalone="yes"?>
<Relationships xmlns="http://schemas.openxmlformats.org/package/2006/relationships"><Relationship Id="rId2" Type="http://schemas.microsoft.com/office/2011/relationships/chartColorStyle" Target="colors58.xml"/><Relationship Id="rId1" Type="http://schemas.microsoft.com/office/2011/relationships/chartStyle" Target="style58.xml"/></Relationships>
</file>

<file path=xl/charts/_rels/chart56.xml.rels><?xml version="1.0" encoding="UTF-8" standalone="yes"?>
<Relationships xmlns="http://schemas.openxmlformats.org/package/2006/relationships"><Relationship Id="rId2" Type="http://schemas.microsoft.com/office/2011/relationships/chartColorStyle" Target="colors59.xml"/><Relationship Id="rId1" Type="http://schemas.microsoft.com/office/2011/relationships/chartStyle" Target="style59.xml"/></Relationships>
</file>

<file path=xl/charts/_rels/chart57.xml.rels><?xml version="1.0" encoding="UTF-8" standalone="yes"?>
<Relationships xmlns="http://schemas.openxmlformats.org/package/2006/relationships"><Relationship Id="rId2" Type="http://schemas.microsoft.com/office/2011/relationships/chartColorStyle" Target="colors60.xml"/><Relationship Id="rId1" Type="http://schemas.microsoft.com/office/2011/relationships/chartStyle" Target="style60.xml"/></Relationships>
</file>

<file path=xl/charts/_rels/chart58.xml.rels><?xml version="1.0" encoding="UTF-8" standalone="yes"?>
<Relationships xmlns="http://schemas.openxmlformats.org/package/2006/relationships"><Relationship Id="rId2" Type="http://schemas.microsoft.com/office/2011/relationships/chartColorStyle" Target="colors61.xml"/><Relationship Id="rId1" Type="http://schemas.microsoft.com/office/2011/relationships/chartStyle" Target="style61.xml"/></Relationships>
</file>

<file path=xl/charts/_rels/chart59.xml.rels><?xml version="1.0" encoding="UTF-8" standalone="yes"?>
<Relationships xmlns="http://schemas.openxmlformats.org/package/2006/relationships"><Relationship Id="rId2" Type="http://schemas.microsoft.com/office/2011/relationships/chartColorStyle" Target="colors62.xml"/><Relationship Id="rId1" Type="http://schemas.microsoft.com/office/2011/relationships/chartStyle" Target="style62.xml"/></Relationships>
</file>

<file path=xl/charts/_rels/chart6.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60.xml.rels><?xml version="1.0" encoding="UTF-8" standalone="yes"?>
<Relationships xmlns="http://schemas.openxmlformats.org/package/2006/relationships"><Relationship Id="rId2" Type="http://schemas.microsoft.com/office/2011/relationships/chartColorStyle" Target="colors63.xml"/><Relationship Id="rId1" Type="http://schemas.microsoft.com/office/2011/relationships/chartStyle" Target="style63.xml"/></Relationships>
</file>

<file path=xl/charts/_rels/chart61.xml.rels><?xml version="1.0" encoding="UTF-8" standalone="yes"?>
<Relationships xmlns="http://schemas.openxmlformats.org/package/2006/relationships"><Relationship Id="rId2" Type="http://schemas.microsoft.com/office/2011/relationships/chartColorStyle" Target="colors64.xml"/><Relationship Id="rId1" Type="http://schemas.microsoft.com/office/2011/relationships/chartStyle" Target="style64.xml"/></Relationships>
</file>

<file path=xl/charts/_rels/chart62.xml.rels><?xml version="1.0" encoding="UTF-8" standalone="yes"?>
<Relationships xmlns="http://schemas.openxmlformats.org/package/2006/relationships"><Relationship Id="rId3" Type="http://schemas.openxmlformats.org/officeDocument/2006/relationships/chartUserShapes" Target="../drawings/drawing71.xml"/><Relationship Id="rId2" Type="http://schemas.microsoft.com/office/2011/relationships/chartColorStyle" Target="colors65.xml"/><Relationship Id="rId1" Type="http://schemas.microsoft.com/office/2011/relationships/chartStyle" Target="style65.xml"/></Relationships>
</file>

<file path=xl/charts/_rels/chart63.xml.rels><?xml version="1.0" encoding="UTF-8" standalone="yes"?>
<Relationships xmlns="http://schemas.openxmlformats.org/package/2006/relationships"><Relationship Id="rId2" Type="http://schemas.microsoft.com/office/2011/relationships/chartColorStyle" Target="colors66.xml"/><Relationship Id="rId1" Type="http://schemas.microsoft.com/office/2011/relationships/chartStyle" Target="style66.xml"/></Relationships>
</file>

<file path=xl/charts/_rels/chart64.xml.rels><?xml version="1.0" encoding="UTF-8" standalone="yes"?>
<Relationships xmlns="http://schemas.openxmlformats.org/package/2006/relationships"><Relationship Id="rId2" Type="http://schemas.microsoft.com/office/2011/relationships/chartColorStyle" Target="colors67.xml"/><Relationship Id="rId1" Type="http://schemas.microsoft.com/office/2011/relationships/chartStyle" Target="style67.xml"/></Relationships>
</file>

<file path=xl/charts/_rels/chart65.xml.rels><?xml version="1.0" encoding="UTF-8" standalone="yes"?>
<Relationships xmlns="http://schemas.openxmlformats.org/package/2006/relationships"><Relationship Id="rId2" Type="http://schemas.microsoft.com/office/2011/relationships/chartColorStyle" Target="colors68.xml"/><Relationship Id="rId1" Type="http://schemas.microsoft.com/office/2011/relationships/chartStyle" Target="style68.xml"/></Relationships>
</file>

<file path=xl/charts/_rels/chart66.xml.rels><?xml version="1.0" encoding="UTF-8" standalone="yes"?>
<Relationships xmlns="http://schemas.openxmlformats.org/package/2006/relationships"><Relationship Id="rId2" Type="http://schemas.microsoft.com/office/2011/relationships/chartColorStyle" Target="colors69.xml"/><Relationship Id="rId1" Type="http://schemas.microsoft.com/office/2011/relationships/chartStyle" Target="style69.xml"/></Relationships>
</file>

<file path=xl/charts/_rels/chart67.xml.rels><?xml version="1.0" encoding="UTF-8" standalone="yes"?>
<Relationships xmlns="http://schemas.openxmlformats.org/package/2006/relationships"><Relationship Id="rId2" Type="http://schemas.microsoft.com/office/2011/relationships/chartColorStyle" Target="colors70.xml"/><Relationship Id="rId1" Type="http://schemas.microsoft.com/office/2011/relationships/chartStyle" Target="style70.xml"/></Relationships>
</file>

<file path=xl/charts/_rels/chart68.xml.rels><?xml version="1.0" encoding="UTF-8" standalone="yes"?>
<Relationships xmlns="http://schemas.openxmlformats.org/package/2006/relationships"><Relationship Id="rId2" Type="http://schemas.microsoft.com/office/2011/relationships/chartColorStyle" Target="colors71.xml"/><Relationship Id="rId1" Type="http://schemas.microsoft.com/office/2011/relationships/chartStyle" Target="style71.xml"/></Relationships>
</file>

<file path=xl/charts/_rels/chart69.xml.rels><?xml version="1.0" encoding="UTF-8" standalone="yes"?>
<Relationships xmlns="http://schemas.openxmlformats.org/package/2006/relationships"><Relationship Id="rId2" Type="http://schemas.microsoft.com/office/2011/relationships/chartColorStyle" Target="colors72.xml"/><Relationship Id="rId1" Type="http://schemas.microsoft.com/office/2011/relationships/chartStyle" Target="style72.xml"/></Relationships>
</file>

<file path=xl/charts/_rels/chart7.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70.xml.rels><?xml version="1.0" encoding="UTF-8" standalone="yes"?>
<Relationships xmlns="http://schemas.openxmlformats.org/package/2006/relationships"><Relationship Id="rId3" Type="http://schemas.openxmlformats.org/officeDocument/2006/relationships/chartUserShapes" Target="../drawings/drawing76.xml"/><Relationship Id="rId2" Type="http://schemas.microsoft.com/office/2011/relationships/chartColorStyle" Target="colors73.xml"/><Relationship Id="rId1" Type="http://schemas.microsoft.com/office/2011/relationships/chartStyle" Target="style73.xml"/></Relationships>
</file>

<file path=xl/charts/_rels/chart71.xml.rels><?xml version="1.0" encoding="UTF-8" standalone="yes"?>
<Relationships xmlns="http://schemas.openxmlformats.org/package/2006/relationships"><Relationship Id="rId2" Type="http://schemas.microsoft.com/office/2011/relationships/chartColorStyle" Target="colors74.xml"/><Relationship Id="rId1" Type="http://schemas.microsoft.com/office/2011/relationships/chartStyle" Target="style74.xml"/></Relationships>
</file>

<file path=xl/charts/_rels/chart72.xml.rels><?xml version="1.0" encoding="UTF-8" standalone="yes"?>
<Relationships xmlns="http://schemas.openxmlformats.org/package/2006/relationships"><Relationship Id="rId2" Type="http://schemas.microsoft.com/office/2011/relationships/chartColorStyle" Target="colors75.xml"/><Relationship Id="rId1" Type="http://schemas.microsoft.com/office/2011/relationships/chartStyle" Target="style75.xml"/></Relationships>
</file>

<file path=xl/charts/_rels/chart73.xml.rels><?xml version="1.0" encoding="UTF-8" standalone="yes"?>
<Relationships xmlns="http://schemas.openxmlformats.org/package/2006/relationships"><Relationship Id="rId2" Type="http://schemas.microsoft.com/office/2011/relationships/chartColorStyle" Target="colors76.xml"/><Relationship Id="rId1" Type="http://schemas.microsoft.com/office/2011/relationships/chartStyle" Target="style76.xml"/></Relationships>
</file>

<file path=xl/charts/_rels/chart74.xml.rels><?xml version="1.0" encoding="UTF-8" standalone="yes"?>
<Relationships xmlns="http://schemas.openxmlformats.org/package/2006/relationships"><Relationship Id="rId2" Type="http://schemas.microsoft.com/office/2011/relationships/chartColorStyle" Target="colors77.xml"/><Relationship Id="rId1" Type="http://schemas.microsoft.com/office/2011/relationships/chartStyle" Target="style77.xml"/></Relationships>
</file>

<file path=xl/charts/_rels/chart75.xml.rels><?xml version="1.0" encoding="UTF-8" standalone="yes"?>
<Relationships xmlns="http://schemas.openxmlformats.org/package/2006/relationships"><Relationship Id="rId2" Type="http://schemas.microsoft.com/office/2011/relationships/chartColorStyle" Target="colors78.xml"/><Relationship Id="rId1" Type="http://schemas.microsoft.com/office/2011/relationships/chartStyle" Target="style78.xml"/></Relationships>
</file>

<file path=xl/charts/_rels/chart76.xml.rels><?xml version="1.0" encoding="UTF-8" standalone="yes"?>
<Relationships xmlns="http://schemas.openxmlformats.org/package/2006/relationships"><Relationship Id="rId2" Type="http://schemas.microsoft.com/office/2011/relationships/chartColorStyle" Target="colors79.xml"/><Relationship Id="rId1" Type="http://schemas.microsoft.com/office/2011/relationships/chartStyle" Target="style79.xml"/></Relationships>
</file>

<file path=xl/charts/_rels/chart77.xml.rels><?xml version="1.0" encoding="UTF-8" standalone="yes"?>
<Relationships xmlns="http://schemas.openxmlformats.org/package/2006/relationships"><Relationship Id="rId2" Type="http://schemas.microsoft.com/office/2011/relationships/chartColorStyle" Target="colors80.xml"/><Relationship Id="rId1" Type="http://schemas.microsoft.com/office/2011/relationships/chartStyle" Target="style80.xml"/></Relationships>
</file>

<file path=xl/charts/_rels/chart78.xml.rels><?xml version="1.0" encoding="UTF-8" standalone="yes"?>
<Relationships xmlns="http://schemas.openxmlformats.org/package/2006/relationships"><Relationship Id="rId2" Type="http://schemas.microsoft.com/office/2011/relationships/chartColorStyle" Target="colors81.xml"/><Relationship Id="rId1" Type="http://schemas.microsoft.com/office/2011/relationships/chartStyle" Target="style81.xml"/></Relationships>
</file>

<file path=xl/charts/_rels/chart79.xml.rels><?xml version="1.0" encoding="UTF-8" standalone="yes"?>
<Relationships xmlns="http://schemas.openxmlformats.org/package/2006/relationships"><Relationship Id="rId2" Type="http://schemas.microsoft.com/office/2011/relationships/chartColorStyle" Target="colors82.xml"/><Relationship Id="rId1" Type="http://schemas.microsoft.com/office/2011/relationships/chartStyle" Target="style82.xml"/></Relationships>
</file>

<file path=xl/charts/_rels/chart8.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80.xml.rels><?xml version="1.0" encoding="UTF-8" standalone="yes"?>
<Relationships xmlns="http://schemas.openxmlformats.org/package/2006/relationships"><Relationship Id="rId2" Type="http://schemas.microsoft.com/office/2011/relationships/chartColorStyle" Target="colors83.xml"/><Relationship Id="rId1" Type="http://schemas.microsoft.com/office/2011/relationships/chartStyle" Target="style83.xml"/></Relationships>
</file>

<file path=xl/charts/_rels/chart81.xml.rels><?xml version="1.0" encoding="UTF-8" standalone="yes"?>
<Relationships xmlns="http://schemas.openxmlformats.org/package/2006/relationships"><Relationship Id="rId2" Type="http://schemas.microsoft.com/office/2011/relationships/chartColorStyle" Target="colors84.xml"/><Relationship Id="rId1" Type="http://schemas.microsoft.com/office/2011/relationships/chartStyle" Target="style84.xml"/></Relationships>
</file>

<file path=xl/charts/_rels/chart9.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Ex1.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Ex2.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Ex3.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Ex4.xml.rels><?xml version="1.0" encoding="UTF-8" standalone="yes"?>
<Relationships xmlns="http://schemas.openxmlformats.org/package/2006/relationships"><Relationship Id="rId2" Type="http://schemas.microsoft.com/office/2011/relationships/chartColorStyle" Target="colors85.xml"/><Relationship Id="rId1" Type="http://schemas.microsoft.com/office/2011/relationships/chartStyle" Target="style85.xml"/></Relationships>
</file>

<file path=xl/charts/_rels/chartEx5.xml.rels><?xml version="1.0" encoding="UTF-8" standalone="yes"?>
<Relationships xmlns="http://schemas.openxmlformats.org/package/2006/relationships"><Relationship Id="rId2" Type="http://schemas.microsoft.com/office/2011/relationships/chartColorStyle" Target="colors86.xml"/><Relationship Id="rId1" Type="http://schemas.microsoft.com/office/2011/relationships/chartStyle" Target="style86.xml"/></Relationships>
</file>

<file path=xl/charts/_rels/chartEx6.xml.rels><?xml version="1.0" encoding="UTF-8" standalone="yes"?>
<Relationships xmlns="http://schemas.openxmlformats.org/package/2006/relationships"><Relationship Id="rId2" Type="http://schemas.microsoft.com/office/2011/relationships/chartColorStyle" Target="colors87.xml"/><Relationship Id="rId1" Type="http://schemas.microsoft.com/office/2011/relationships/chartStyle" Target="style8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367325701414844E-2"/>
          <c:y val="3.8830607297061601E-2"/>
          <c:w val="0.82711371772587572"/>
          <c:h val="0.80583294483294476"/>
        </c:manualLayout>
      </c:layout>
      <c:barChart>
        <c:barDir val="col"/>
        <c:grouping val="clustered"/>
        <c:varyColors val="0"/>
        <c:ser>
          <c:idx val="0"/>
          <c:order val="0"/>
          <c:tx>
            <c:strRef>
              <c:f>'1.2 G1'!$E$5</c:f>
              <c:strCache>
                <c:ptCount val="1"/>
                <c:pt idx="0">
                  <c:v>Extremadura</c:v>
                </c:pt>
              </c:strCache>
            </c:strRef>
          </c:tx>
          <c:spPr>
            <a:solidFill>
              <a:schemeClr val="accent1"/>
            </a:solidFill>
            <a:ln>
              <a:noFill/>
            </a:ln>
            <a:effectLst/>
          </c:spPr>
          <c:invertIfNegative val="0"/>
          <c:cat>
            <c:numRef>
              <c:f>'1.2 G1'!$D$6:$D$25</c:f>
              <c:numCache>
                <c:formatCode>General</c:formatCod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numCache>
            </c:numRef>
          </c:cat>
          <c:val>
            <c:numRef>
              <c:f>'1.2 G1'!$E$6:$E$25</c:f>
              <c:numCache>
                <c:formatCode>#,##0.00</c:formatCode>
                <c:ptCount val="20"/>
                <c:pt idx="0">
                  <c:v>295.15017869982603</c:v>
                </c:pt>
                <c:pt idx="1">
                  <c:v>316.6768587289402</c:v>
                </c:pt>
                <c:pt idx="2">
                  <c:v>348.79673800059942</c:v>
                </c:pt>
                <c:pt idx="3">
                  <c:v>373.08713426578197</c:v>
                </c:pt>
                <c:pt idx="4">
                  <c:v>391.87788625493164</c:v>
                </c:pt>
                <c:pt idx="5">
                  <c:v>428.30862536965242</c:v>
                </c:pt>
                <c:pt idx="6">
                  <c:v>460.73363941550667</c:v>
                </c:pt>
                <c:pt idx="7">
                  <c:v>452.5413153892485</c:v>
                </c:pt>
                <c:pt idx="8">
                  <c:v>444.10884447991566</c:v>
                </c:pt>
                <c:pt idx="9">
                  <c:v>413.01309796726741</c:v>
                </c:pt>
                <c:pt idx="10">
                  <c:v>411.14724432690366</c:v>
                </c:pt>
                <c:pt idx="11">
                  <c:v>429.21986021900784</c:v>
                </c:pt>
                <c:pt idx="12">
                  <c:v>443.59966399411496</c:v>
                </c:pt>
                <c:pt idx="13">
                  <c:v>462.81422795851597</c:v>
                </c:pt>
                <c:pt idx="14">
                  <c:v>474.17686600000002</c:v>
                </c:pt>
                <c:pt idx="15">
                  <c:v>486.89691900000003</c:v>
                </c:pt>
                <c:pt idx="16">
                  <c:v>498.70035599999994</c:v>
                </c:pt>
                <c:pt idx="17">
                  <c:v>511.11998399999999</c:v>
                </c:pt>
                <c:pt idx="18">
                  <c:v>540.86051799999996</c:v>
                </c:pt>
                <c:pt idx="19">
                  <c:v>558.37761799999998</c:v>
                </c:pt>
              </c:numCache>
            </c:numRef>
          </c:val>
          <c:extLst>
            <c:ext xmlns:c16="http://schemas.microsoft.com/office/drawing/2014/chart" uri="{C3380CC4-5D6E-409C-BE32-E72D297353CC}">
              <c16:uniqueId val="{00000000-1DB3-4478-BF4A-4570F4DCB669}"/>
            </c:ext>
          </c:extLst>
        </c:ser>
        <c:dLbls>
          <c:showLegendKey val="0"/>
          <c:showVal val="0"/>
          <c:showCatName val="0"/>
          <c:showSerName val="0"/>
          <c:showPercent val="0"/>
          <c:showBubbleSize val="0"/>
        </c:dLbls>
        <c:gapWidth val="150"/>
        <c:axId val="544641104"/>
        <c:axId val="544641432"/>
      </c:barChart>
      <c:lineChart>
        <c:grouping val="stacked"/>
        <c:varyColors val="0"/>
        <c:ser>
          <c:idx val="1"/>
          <c:order val="1"/>
          <c:tx>
            <c:strRef>
              <c:f>'1.2 G1'!$F$5</c:f>
              <c:strCache>
                <c:ptCount val="1"/>
                <c:pt idx="0">
                  <c:v>Total nacional</c:v>
                </c:pt>
              </c:strCache>
            </c:strRef>
          </c:tx>
          <c:spPr>
            <a:ln w="28575" cap="rnd">
              <a:solidFill>
                <a:srgbClr val="B4B4B4"/>
              </a:solidFill>
              <a:round/>
            </a:ln>
            <a:effectLst/>
          </c:spPr>
          <c:marker>
            <c:symbol val="none"/>
          </c:marker>
          <c:val>
            <c:numRef>
              <c:f>'1.2 G1'!$F$6:$F$25</c:f>
              <c:numCache>
                <c:formatCode>#,##0.00</c:formatCode>
                <c:ptCount val="20"/>
                <c:pt idx="0">
                  <c:v>11265.814005110002</c:v>
                </c:pt>
                <c:pt idx="1">
                  <c:v>12219.3803775</c:v>
                </c:pt>
                <c:pt idx="2">
                  <c:v>13308.673891999999</c:v>
                </c:pt>
                <c:pt idx="3">
                  <c:v>14050.418227</c:v>
                </c:pt>
                <c:pt idx="4">
                  <c:v>15009.699311</c:v>
                </c:pt>
                <c:pt idx="5">
                  <c:v>16209.868750239999</c:v>
                </c:pt>
                <c:pt idx="6">
                  <c:v>17209.269423680002</c:v>
                </c:pt>
                <c:pt idx="7">
                  <c:v>16914.294663000001</c:v>
                </c:pt>
                <c:pt idx="8">
                  <c:v>16194.797547999999</c:v>
                </c:pt>
                <c:pt idx="9">
                  <c:v>15069.719121999999</c:v>
                </c:pt>
                <c:pt idx="10">
                  <c:v>14514.343758999999</c:v>
                </c:pt>
                <c:pt idx="11">
                  <c:v>14807.94899119</c:v>
                </c:pt>
                <c:pt idx="12">
                  <c:v>16414.23595247</c:v>
                </c:pt>
                <c:pt idx="13">
                  <c:v>16533.941011770003</c:v>
                </c:pt>
                <c:pt idx="14">
                  <c:v>16269.940887780002</c:v>
                </c:pt>
                <c:pt idx="15">
                  <c:v>17095.359696</c:v>
                </c:pt>
                <c:pt idx="16">
                  <c:v>18167.178105999999</c:v>
                </c:pt>
                <c:pt idx="17">
                  <c:v>18968.782256999999</c:v>
                </c:pt>
                <c:pt idx="18">
                  <c:v>20296.982032</c:v>
                </c:pt>
                <c:pt idx="19">
                  <c:v>21296.128000000001</c:v>
                </c:pt>
              </c:numCache>
            </c:numRef>
          </c:val>
          <c:smooth val="0"/>
          <c:extLst>
            <c:ext xmlns:c16="http://schemas.microsoft.com/office/drawing/2014/chart" uri="{C3380CC4-5D6E-409C-BE32-E72D297353CC}">
              <c16:uniqueId val="{00000001-1DB3-4478-BF4A-4570F4DCB669}"/>
            </c:ext>
          </c:extLst>
        </c:ser>
        <c:dLbls>
          <c:showLegendKey val="0"/>
          <c:showVal val="0"/>
          <c:showCatName val="0"/>
          <c:showSerName val="0"/>
          <c:showPercent val="0"/>
          <c:showBubbleSize val="0"/>
        </c:dLbls>
        <c:marker val="1"/>
        <c:smooth val="0"/>
        <c:axId val="717470095"/>
        <c:axId val="717477583"/>
      </c:lineChart>
      <c:catAx>
        <c:axId val="544641104"/>
        <c:scaling>
          <c:orientation val="minMax"/>
        </c:scaling>
        <c:delete val="0"/>
        <c:axPos val="b"/>
        <c:numFmt formatCode="General" sourceLinked="1"/>
        <c:majorTickMark val="none"/>
        <c:minorTickMark val="none"/>
        <c:tickLblPos val="nextTo"/>
        <c:spPr>
          <a:noFill/>
          <a:ln w="9525" cap="flat" cmpd="sng" algn="ctr">
            <a:solidFill>
              <a:srgbClr val="404040"/>
            </a:solidFill>
            <a:round/>
          </a:ln>
          <a:effectLst/>
        </c:spPr>
        <c:txPr>
          <a:bodyPr rot="0" spcFirstLastPara="1" vertOverflow="ellipsis" wrap="square" anchor="ctr" anchorCtr="1"/>
          <a:lstStyle/>
          <a:p>
            <a:pPr>
              <a:defRPr sz="700" b="1" i="0" u="none" strike="noStrike" kern="1200" baseline="0">
                <a:solidFill>
                  <a:srgbClr val="404040"/>
                </a:solidFill>
                <a:latin typeface="Century Gothic" panose="020B0502020202020204" pitchFamily="34" charset="0"/>
                <a:ea typeface="+mn-ea"/>
                <a:cs typeface="+mn-cs"/>
              </a:defRPr>
            </a:pPr>
            <a:endParaRPr lang="es-ES"/>
          </a:p>
        </c:txPr>
        <c:crossAx val="544641432"/>
        <c:crosses val="autoZero"/>
        <c:auto val="1"/>
        <c:lblAlgn val="ctr"/>
        <c:lblOffset val="100"/>
        <c:noMultiLvlLbl val="0"/>
      </c:catAx>
      <c:valAx>
        <c:axId val="544641432"/>
        <c:scaling>
          <c:orientation val="minMax"/>
          <c:max val="7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solidFill>
              <a:srgbClr val="404040"/>
            </a:solidFill>
          </a:ln>
          <a:effectLst/>
        </c:spPr>
        <c:txPr>
          <a:bodyPr rot="-60000000" spcFirstLastPara="1" vertOverflow="ellipsis" vert="horz" wrap="square" anchor="ctr" anchorCtr="1"/>
          <a:lstStyle/>
          <a:p>
            <a:pPr>
              <a:defRPr sz="700" b="1" i="0" u="none" strike="noStrike" kern="1200" baseline="0">
                <a:solidFill>
                  <a:srgbClr val="404040"/>
                </a:solidFill>
                <a:latin typeface="Century Gothic" panose="020B0502020202020204" pitchFamily="34" charset="0"/>
                <a:ea typeface="+mn-ea"/>
                <a:cs typeface="+mn-cs"/>
              </a:defRPr>
            </a:pPr>
            <a:endParaRPr lang="es-ES"/>
          </a:p>
        </c:txPr>
        <c:crossAx val="544641104"/>
        <c:crosses val="autoZero"/>
        <c:crossBetween val="between"/>
      </c:valAx>
      <c:valAx>
        <c:axId val="717477583"/>
        <c:scaling>
          <c:orientation val="minMax"/>
          <c:max val="22000"/>
          <c:min val="0"/>
        </c:scaling>
        <c:delete val="0"/>
        <c:axPos val="r"/>
        <c:numFmt formatCode="#,##0" sourceLinked="0"/>
        <c:majorTickMark val="out"/>
        <c:minorTickMark val="none"/>
        <c:tickLblPos val="nextTo"/>
        <c:spPr>
          <a:noFill/>
          <a:ln cmpd="sng">
            <a:solidFill>
              <a:srgbClr val="404040"/>
            </a:solidFill>
            <a:round/>
          </a:ln>
          <a:effectLst/>
        </c:spPr>
        <c:txPr>
          <a:bodyPr rot="-60000000" spcFirstLastPara="1" vertOverflow="ellipsis" vert="horz" wrap="square" anchor="ctr" anchorCtr="1"/>
          <a:lstStyle/>
          <a:p>
            <a:pPr>
              <a:defRPr sz="700" b="1" i="0" u="none" strike="noStrike" kern="1200" baseline="0">
                <a:solidFill>
                  <a:srgbClr val="404040"/>
                </a:solidFill>
                <a:latin typeface="Century Gothic" panose="020B0502020202020204" pitchFamily="34" charset="0"/>
                <a:ea typeface="+mn-ea"/>
                <a:cs typeface="+mn-cs"/>
              </a:defRPr>
            </a:pPr>
            <a:endParaRPr lang="es-ES"/>
          </a:p>
        </c:txPr>
        <c:crossAx val="717470095"/>
        <c:crosses val="max"/>
        <c:crossBetween val="between"/>
      </c:valAx>
      <c:catAx>
        <c:axId val="717470095"/>
        <c:scaling>
          <c:orientation val="minMax"/>
        </c:scaling>
        <c:delete val="1"/>
        <c:axPos val="b"/>
        <c:majorTickMark val="out"/>
        <c:minorTickMark val="none"/>
        <c:tickLblPos val="nextTo"/>
        <c:crossAx val="717477583"/>
        <c:crosses val="autoZero"/>
        <c:auto val="1"/>
        <c:lblAlgn val="ctr"/>
        <c:lblOffset val="100"/>
        <c:noMultiLvlLbl val="0"/>
      </c:catAx>
      <c:spPr>
        <a:noFill/>
        <a:ln>
          <a:noFill/>
        </a:ln>
        <a:effectLst/>
      </c:spPr>
    </c:plotArea>
    <c:legend>
      <c:legendPos val="b"/>
      <c:layout>
        <c:manualLayout>
          <c:xMode val="edge"/>
          <c:yMode val="edge"/>
          <c:x val="0.25405517241379311"/>
          <c:y val="0.91815494547697463"/>
          <c:w val="0.48360804597701151"/>
          <c:h val="8.1724266158458639E-2"/>
        </c:manualLayout>
      </c:layout>
      <c:overlay val="0"/>
      <c:spPr>
        <a:noFill/>
        <a:ln>
          <a:noFill/>
        </a:ln>
        <a:effectLst/>
      </c:spPr>
      <c:txPr>
        <a:bodyPr rot="0" spcFirstLastPara="1" vertOverflow="ellipsis" vert="horz" wrap="square" anchor="ctr" anchorCtr="1"/>
        <a:lstStyle/>
        <a:p>
          <a:pPr>
            <a:defRPr sz="700" b="1" i="0" u="none" strike="noStrike" kern="1200" baseline="0">
              <a:solidFill>
                <a:srgbClr val="404040"/>
              </a:solidFill>
              <a:latin typeface="Century Gothic" panose="020B0502020202020204" pitchFamily="34" charset="0"/>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sz="700" b="1">
          <a:solidFill>
            <a:srgbClr val="404040"/>
          </a:solidFill>
          <a:latin typeface="Century Gothic" panose="020B0502020202020204" pitchFamily="34" charset="0"/>
        </a:defRPr>
      </a:pPr>
      <a:endParaRPr lang="es-E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164750957854405E-2"/>
          <c:y val="3.5169582465055423E-2"/>
          <c:w val="0.97788122605363981"/>
          <c:h val="0.7830327534044571"/>
        </c:manualLayout>
      </c:layout>
      <c:barChart>
        <c:barDir val="col"/>
        <c:grouping val="clustered"/>
        <c:varyColors val="0"/>
        <c:ser>
          <c:idx val="0"/>
          <c:order val="0"/>
          <c:spPr>
            <a:solidFill>
              <a:srgbClr val="B4B4B4"/>
            </a:solidFill>
            <a:ln>
              <a:solidFill>
                <a:srgbClr val="B4B4B4"/>
              </a:solidFill>
            </a:ln>
            <a:effectLst/>
          </c:spPr>
          <c:invertIfNegative val="0"/>
          <c:dPt>
            <c:idx val="0"/>
            <c:invertIfNegative val="0"/>
            <c:bubble3D val="0"/>
            <c:spPr>
              <a:solidFill>
                <a:srgbClr val="B4B4B4"/>
              </a:solidFill>
              <a:ln>
                <a:solidFill>
                  <a:srgbClr val="B4B4B4"/>
                </a:solidFill>
              </a:ln>
              <a:effectLst/>
            </c:spPr>
            <c:extLst>
              <c:ext xmlns:c16="http://schemas.microsoft.com/office/drawing/2014/chart" uri="{C3380CC4-5D6E-409C-BE32-E72D297353CC}">
                <c16:uniqueId val="{00000001-BFE6-486A-9CFC-021953DB3841}"/>
              </c:ext>
            </c:extLst>
          </c:dPt>
          <c:dPt>
            <c:idx val="2"/>
            <c:invertIfNegative val="0"/>
            <c:bubble3D val="0"/>
            <c:spPr>
              <a:solidFill>
                <a:srgbClr val="B4B4B4"/>
              </a:solidFill>
              <a:ln>
                <a:solidFill>
                  <a:srgbClr val="B4B4B4"/>
                </a:solidFill>
              </a:ln>
              <a:effectLst/>
            </c:spPr>
            <c:extLst>
              <c:ext xmlns:c16="http://schemas.microsoft.com/office/drawing/2014/chart" uri="{C3380CC4-5D6E-409C-BE32-E72D297353CC}">
                <c16:uniqueId val="{00000003-BFE6-486A-9CFC-021953DB3841}"/>
              </c:ext>
            </c:extLst>
          </c:dPt>
          <c:dPt>
            <c:idx val="6"/>
            <c:invertIfNegative val="0"/>
            <c:bubble3D val="0"/>
            <c:spPr>
              <a:solidFill>
                <a:srgbClr val="B4B4B4"/>
              </a:solidFill>
              <a:ln>
                <a:solidFill>
                  <a:srgbClr val="B4B4B4"/>
                </a:solidFill>
              </a:ln>
              <a:effectLst/>
            </c:spPr>
            <c:extLst>
              <c:ext xmlns:c16="http://schemas.microsoft.com/office/drawing/2014/chart" uri="{C3380CC4-5D6E-409C-BE32-E72D297353CC}">
                <c16:uniqueId val="{00000005-BFE6-486A-9CFC-021953DB3841}"/>
              </c:ext>
            </c:extLst>
          </c:dPt>
          <c:dPt>
            <c:idx val="8"/>
            <c:invertIfNegative val="0"/>
            <c:bubble3D val="0"/>
            <c:spPr>
              <a:solidFill>
                <a:srgbClr val="B4B4B4"/>
              </a:solidFill>
              <a:ln>
                <a:solidFill>
                  <a:srgbClr val="B4B4B4"/>
                </a:solidFill>
              </a:ln>
              <a:effectLst/>
            </c:spPr>
            <c:extLst>
              <c:ext xmlns:c16="http://schemas.microsoft.com/office/drawing/2014/chart" uri="{C3380CC4-5D6E-409C-BE32-E72D297353CC}">
                <c16:uniqueId val="{00000007-BFE6-486A-9CFC-021953DB3841}"/>
              </c:ext>
            </c:extLst>
          </c:dPt>
          <c:dPt>
            <c:idx val="10"/>
            <c:invertIfNegative val="0"/>
            <c:bubble3D val="0"/>
            <c:spPr>
              <a:solidFill>
                <a:srgbClr val="83082A"/>
              </a:solidFill>
              <a:ln>
                <a:solidFill>
                  <a:srgbClr val="83082A"/>
                </a:solidFill>
              </a:ln>
              <a:effectLst/>
            </c:spPr>
            <c:extLst>
              <c:ext xmlns:c16="http://schemas.microsoft.com/office/drawing/2014/chart" uri="{C3380CC4-5D6E-409C-BE32-E72D297353CC}">
                <c16:uniqueId val="{00000007-D0BD-47F8-B693-2DFEF8D24478}"/>
              </c:ext>
            </c:extLst>
          </c:dPt>
          <c:dPt>
            <c:idx val="12"/>
            <c:invertIfNegative val="0"/>
            <c:bubble3D val="0"/>
            <c:spPr>
              <a:solidFill>
                <a:srgbClr val="83082A"/>
              </a:solidFill>
              <a:ln>
                <a:solidFill>
                  <a:srgbClr val="83082A"/>
                </a:solidFill>
              </a:ln>
              <a:effectLst/>
            </c:spPr>
            <c:extLst>
              <c:ext xmlns:c16="http://schemas.microsoft.com/office/drawing/2014/chart" uri="{C3380CC4-5D6E-409C-BE32-E72D297353CC}">
                <c16:uniqueId val="{00000009-AD3E-4E06-80A9-4ED02A11E299}"/>
              </c:ext>
            </c:extLst>
          </c:dPt>
          <c:dPt>
            <c:idx val="15"/>
            <c:invertIfNegative val="0"/>
            <c:bubble3D val="0"/>
            <c:spPr>
              <a:solidFill>
                <a:srgbClr val="B4B4B4"/>
              </a:solidFill>
              <a:ln>
                <a:solidFill>
                  <a:srgbClr val="B4B4B4"/>
                </a:solidFill>
              </a:ln>
              <a:effectLst/>
            </c:spPr>
            <c:extLst>
              <c:ext xmlns:c16="http://schemas.microsoft.com/office/drawing/2014/chart" uri="{C3380CC4-5D6E-409C-BE32-E72D297353CC}">
                <c16:uniqueId val="{0000000D-BFE6-486A-9CFC-021953DB3841}"/>
              </c:ext>
            </c:extLst>
          </c:dPt>
          <c:dPt>
            <c:idx val="16"/>
            <c:invertIfNegative val="0"/>
            <c:bubble3D val="0"/>
            <c:spPr>
              <a:solidFill>
                <a:srgbClr val="B4B4B4"/>
              </a:solidFill>
              <a:ln>
                <a:solidFill>
                  <a:srgbClr val="B4B4B4"/>
                </a:solidFill>
              </a:ln>
              <a:effectLst/>
            </c:spPr>
            <c:extLst>
              <c:ext xmlns:c16="http://schemas.microsoft.com/office/drawing/2014/chart" uri="{C3380CC4-5D6E-409C-BE32-E72D297353CC}">
                <c16:uniqueId val="{0000000F-BFE6-486A-9CFC-021953DB3841}"/>
              </c:ext>
            </c:extLst>
          </c:dPt>
          <c:dLbls>
            <c:numFmt formatCode="0%" sourceLinked="0"/>
            <c:spPr>
              <a:noFill/>
              <a:ln>
                <a:noFill/>
              </a:ln>
              <a:effectLst/>
            </c:spPr>
            <c:txPr>
              <a:bodyPr rot="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'2.4 G11'!$D$5:$D$22</c:f>
              <c:strCache>
                <c:ptCount val="18"/>
                <c:pt idx="0">
                  <c:v>CYL</c:v>
                </c:pt>
                <c:pt idx="1">
                  <c:v>NAV</c:v>
                </c:pt>
                <c:pt idx="2">
                  <c:v>CAT</c:v>
                </c:pt>
                <c:pt idx="3">
                  <c:v>CAN</c:v>
                </c:pt>
                <c:pt idx="4">
                  <c:v>CLM</c:v>
                </c:pt>
                <c:pt idx="5">
                  <c:v>PVA</c:v>
                </c:pt>
                <c:pt idx="6">
                  <c:v>GAL</c:v>
                </c:pt>
                <c:pt idx="7">
                  <c:v>MUR</c:v>
                </c:pt>
                <c:pt idx="8">
                  <c:v>RIO</c:v>
                </c:pt>
                <c:pt idx="9">
                  <c:v>AST</c:v>
                </c:pt>
                <c:pt idx="10">
                  <c:v>TOT. NAC.</c:v>
                </c:pt>
                <c:pt idx="11">
                  <c:v>BAL</c:v>
                </c:pt>
                <c:pt idx="12">
                  <c:v>EXT</c:v>
                </c:pt>
                <c:pt idx="13">
                  <c:v>ARA</c:v>
                </c:pt>
                <c:pt idx="14">
                  <c:v>CNT</c:v>
                </c:pt>
                <c:pt idx="15">
                  <c:v>MAD</c:v>
                </c:pt>
                <c:pt idx="16">
                  <c:v>CVA</c:v>
                </c:pt>
                <c:pt idx="17">
                  <c:v>AND</c:v>
                </c:pt>
              </c:strCache>
            </c:strRef>
          </c:cat>
          <c:val>
            <c:numRef>
              <c:f>'2.4 G11'!$E$5:$E$22</c:f>
              <c:numCache>
                <c:formatCode>0%</c:formatCode>
                <c:ptCount val="18"/>
                <c:pt idx="0">
                  <c:v>0.94869878813476716</c:v>
                </c:pt>
                <c:pt idx="1">
                  <c:v>0.91528614457831325</c:v>
                </c:pt>
                <c:pt idx="2">
                  <c:v>0.90968734623104985</c:v>
                </c:pt>
                <c:pt idx="3">
                  <c:v>0.90137849547065774</c:v>
                </c:pt>
                <c:pt idx="4">
                  <c:v>0.89416462211959402</c:v>
                </c:pt>
                <c:pt idx="5">
                  <c:v>0.88448002475151799</c:v>
                </c:pt>
                <c:pt idx="6">
                  <c:v>0.87976115081878226</c:v>
                </c:pt>
                <c:pt idx="7">
                  <c:v>0.86701347205548884</c:v>
                </c:pt>
                <c:pt idx="8">
                  <c:v>0.85860197893392909</c:v>
                </c:pt>
                <c:pt idx="9">
                  <c:v>0.84851991129110016</c:v>
                </c:pt>
                <c:pt idx="10">
                  <c:v>0.83402017765321945</c:v>
                </c:pt>
                <c:pt idx="11">
                  <c:v>0.8329530800515822</c:v>
                </c:pt>
                <c:pt idx="12">
                  <c:v>0.83055575948902427</c:v>
                </c:pt>
                <c:pt idx="13">
                  <c:v>0.8078743932402469</c:v>
                </c:pt>
                <c:pt idx="14">
                  <c:v>0.78986710963455153</c:v>
                </c:pt>
                <c:pt idx="15">
                  <c:v>0.78430281839372751</c:v>
                </c:pt>
                <c:pt idx="16">
                  <c:v>0.74384892650054846</c:v>
                </c:pt>
                <c:pt idx="17">
                  <c:v>0.66683180579638346</c:v>
                </c:pt>
              </c:numCache>
            </c:numRef>
          </c:val>
          <c:extLst>
            <c:ext xmlns:c16="http://schemas.microsoft.com/office/drawing/2014/chart" uri="{C3380CC4-5D6E-409C-BE32-E72D297353CC}">
              <c16:uniqueId val="{0000000A-AD3E-4E06-80A9-4ED02A11E299}"/>
            </c:ext>
          </c:extLst>
        </c:ser>
        <c:dLbls>
          <c:dLblPos val="outEnd"/>
          <c:showLegendKey val="0"/>
          <c:showVal val="1"/>
          <c:showCatName val="0"/>
          <c:showSerName val="0"/>
          <c:showPercent val="0"/>
          <c:showBubbleSize val="0"/>
        </c:dLbls>
        <c:gapWidth val="150"/>
        <c:axId val="544641104"/>
        <c:axId val="544641432"/>
      </c:barChart>
      <c:catAx>
        <c:axId val="544641104"/>
        <c:scaling>
          <c:orientation val="minMax"/>
        </c:scaling>
        <c:delete val="0"/>
        <c:axPos val="b"/>
        <c:numFmt formatCode="General" sourceLinked="1"/>
        <c:majorTickMark val="none"/>
        <c:minorTickMark val="none"/>
        <c:tickLblPos val="nextTo"/>
        <c:spPr>
          <a:noFill/>
          <a:ln w="9525" cap="flat" cmpd="sng" algn="ctr">
            <a:solidFill>
              <a:srgbClr val="404040"/>
            </a:solidFill>
            <a:round/>
          </a:ln>
          <a:effectLst/>
        </c:spPr>
        <c:txPr>
          <a:bodyPr rot="0" spcFirstLastPara="1" vertOverflow="ellipsis" wrap="square" anchor="ctr" anchorCtr="1"/>
          <a:lstStyle/>
          <a:p>
            <a:pPr>
              <a:defRPr sz="800" b="1" i="0" u="none" strike="noStrike" kern="1200" baseline="0">
                <a:solidFill>
                  <a:srgbClr val="404040"/>
                </a:solidFill>
                <a:latin typeface="Century Gothic" panose="020B0502020202020204" pitchFamily="34" charset="0"/>
                <a:ea typeface="+mn-ea"/>
                <a:cs typeface="+mn-cs"/>
              </a:defRPr>
            </a:pPr>
            <a:endParaRPr lang="es-ES"/>
          </a:p>
        </c:txPr>
        <c:crossAx val="544641432"/>
        <c:crosses val="autoZero"/>
        <c:auto val="0"/>
        <c:lblAlgn val="ctr"/>
        <c:lblOffset val="100"/>
        <c:noMultiLvlLbl val="0"/>
      </c:catAx>
      <c:valAx>
        <c:axId val="544641432"/>
        <c:scaling>
          <c:orientation val="minMax"/>
        </c:scaling>
        <c:delete val="1"/>
        <c:axPos val="l"/>
        <c:numFmt formatCode="#,##0" sourceLinked="0"/>
        <c:majorTickMark val="none"/>
        <c:minorTickMark val="none"/>
        <c:tickLblPos val="nextTo"/>
        <c:crossAx val="54464110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900" b="1">
          <a:solidFill>
            <a:srgbClr val="404040"/>
          </a:solidFill>
          <a:latin typeface="Century Gothic" panose="020B0502020202020204" pitchFamily="34" charset="0"/>
        </a:defRPr>
      </a:pPr>
      <a:endParaRPr lang="es-E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34118773946362"/>
          <c:y val="3.1354936488430289E-2"/>
          <c:w val="0.85226037037037039"/>
          <c:h val="0.70354377559015358"/>
        </c:manualLayout>
      </c:layout>
      <c:lineChart>
        <c:grouping val="standard"/>
        <c:varyColors val="0"/>
        <c:ser>
          <c:idx val="0"/>
          <c:order val="0"/>
          <c:tx>
            <c:strRef>
              <c:f>'2.4 G12'!$D$6</c:f>
              <c:strCache>
                <c:ptCount val="1"/>
                <c:pt idx="0">
                  <c:v>Andalucía</c:v>
                </c:pt>
              </c:strCache>
            </c:strRef>
          </c:tx>
          <c:spPr>
            <a:ln w="28575" cap="rnd">
              <a:noFill/>
              <a:round/>
            </a:ln>
            <a:effectLst/>
          </c:spPr>
          <c:marker>
            <c:symbol val="circle"/>
            <c:size val="5"/>
            <c:spPr>
              <a:solidFill>
                <a:srgbClr val="B4B4B4"/>
              </a:solidFill>
              <a:ln w="9525">
                <a:noFill/>
              </a:ln>
              <a:effectLst/>
            </c:spPr>
          </c:marker>
          <c:dPt>
            <c:idx val="0"/>
            <c:marker>
              <c:symbol val="circle"/>
              <c:size val="5"/>
              <c:spPr>
                <a:solidFill>
                  <a:srgbClr val="B4B4B4"/>
                </a:solidFill>
                <a:ln w="9525">
                  <a:noFill/>
                </a:ln>
                <a:effectLst/>
              </c:spPr>
            </c:marker>
            <c:bubble3D val="0"/>
            <c:spPr>
              <a:ln w="28575" cap="rnd">
                <a:noFill/>
                <a:round/>
              </a:ln>
              <a:effectLst/>
            </c:spPr>
            <c:extLst>
              <c:ext xmlns:c16="http://schemas.microsoft.com/office/drawing/2014/chart" uri="{C3380CC4-5D6E-409C-BE32-E72D297353CC}">
                <c16:uniqueId val="{00000001-2DAD-4DDB-B02B-BD92ED1CE961}"/>
              </c:ext>
            </c:extLst>
          </c:dPt>
          <c:cat>
            <c:strRef>
              <c:f>'2.4 G12'!$E$5:$R$5</c:f>
              <c:strCache>
                <c:ptCount val="14"/>
                <c:pt idx="0">
                  <c:v>Adalimumab</c:v>
                </c:pt>
                <c:pt idx="1">
                  <c:v>Enoxaparina</c:v>
                </c:pt>
                <c:pt idx="2">
                  <c:v>Eritropoyetina</c:v>
                </c:pt>
                <c:pt idx="3">
                  <c:v>Etanercept</c:v>
                </c:pt>
                <c:pt idx="4">
                  <c:v>Filgrastim</c:v>
                </c:pt>
                <c:pt idx="5">
                  <c:v>Folitropina alfa</c:v>
                </c:pt>
                <c:pt idx="6">
                  <c:v>Infliximab</c:v>
                </c:pt>
                <c:pt idx="7">
                  <c:v>Insulina glargina</c:v>
                </c:pt>
                <c:pt idx="8">
                  <c:v>Pegfilgrastim</c:v>
                </c:pt>
                <c:pt idx="9">
                  <c:v>Somatropina</c:v>
                </c:pt>
                <c:pt idx="10">
                  <c:v>Teriparatida</c:v>
                </c:pt>
                <c:pt idx="11">
                  <c:v>Trastuzumab1</c:v>
                </c:pt>
                <c:pt idx="12">
                  <c:v>Rituximab1</c:v>
                </c:pt>
                <c:pt idx="13">
                  <c:v>Bevacizumab1</c:v>
                </c:pt>
              </c:strCache>
            </c:strRef>
          </c:cat>
          <c:val>
            <c:numRef>
              <c:f>'2.4 G12'!$E$6:$Q$6</c:f>
              <c:numCache>
                <c:formatCode>0.00</c:formatCode>
                <c:ptCount val="13"/>
                <c:pt idx="0">
                  <c:v>0.74099607117146493</c:v>
                </c:pt>
                <c:pt idx="1">
                  <c:v>0.83264790330266192</c:v>
                </c:pt>
                <c:pt idx="2">
                  <c:v>0.87825565713826781</c:v>
                </c:pt>
                <c:pt idx="3">
                  <c:v>0.60868596023653443</c:v>
                </c:pt>
                <c:pt idx="4">
                  <c:v>0.99189702671279834</c:v>
                </c:pt>
                <c:pt idx="5">
                  <c:v>0.8571428571428571</c:v>
                </c:pt>
                <c:pt idx="6">
                  <c:v>0.91088397859043368</c:v>
                </c:pt>
                <c:pt idx="7">
                  <c:v>0.43005837990567802</c:v>
                </c:pt>
                <c:pt idx="8">
                  <c:v>0.97267587939698497</c:v>
                </c:pt>
                <c:pt idx="9">
                  <c:v>0.49569687706880911</c:v>
                </c:pt>
                <c:pt idx="10">
                  <c:v>0</c:v>
                </c:pt>
                <c:pt idx="11">
                  <c:v>0.67537619250565517</c:v>
                </c:pt>
                <c:pt idx="12">
                  <c:v>0.76517514702122225</c:v>
                </c:pt>
              </c:numCache>
            </c:numRef>
          </c:val>
          <c:smooth val="0"/>
          <c:extLst>
            <c:ext xmlns:c16="http://schemas.microsoft.com/office/drawing/2014/chart" uri="{C3380CC4-5D6E-409C-BE32-E72D297353CC}">
              <c16:uniqueId val="{0000000E-2DAD-4DDB-B02B-BD92ED1CE961}"/>
            </c:ext>
          </c:extLst>
        </c:ser>
        <c:ser>
          <c:idx val="1"/>
          <c:order val="1"/>
          <c:tx>
            <c:strRef>
              <c:f>'2.4 G12'!$D$7</c:f>
              <c:strCache>
                <c:ptCount val="1"/>
                <c:pt idx="0">
                  <c:v>Aragón</c:v>
                </c:pt>
              </c:strCache>
            </c:strRef>
          </c:tx>
          <c:spPr>
            <a:ln w="28575" cap="rnd">
              <a:noFill/>
              <a:round/>
            </a:ln>
            <a:effectLst/>
          </c:spPr>
          <c:marker>
            <c:symbol val="circle"/>
            <c:size val="5"/>
            <c:spPr>
              <a:solidFill>
                <a:srgbClr val="B4B4B4"/>
              </a:solidFill>
              <a:ln w="9525">
                <a:noFill/>
              </a:ln>
              <a:effectLst/>
            </c:spPr>
          </c:marker>
          <c:cat>
            <c:strRef>
              <c:f>'2.4 G12'!$E$5:$R$5</c:f>
              <c:strCache>
                <c:ptCount val="14"/>
                <c:pt idx="0">
                  <c:v>Adalimumab</c:v>
                </c:pt>
                <c:pt idx="1">
                  <c:v>Enoxaparina</c:v>
                </c:pt>
                <c:pt idx="2">
                  <c:v>Eritropoyetina</c:v>
                </c:pt>
                <c:pt idx="3">
                  <c:v>Etanercept</c:v>
                </c:pt>
                <c:pt idx="4">
                  <c:v>Filgrastim</c:v>
                </c:pt>
                <c:pt idx="5">
                  <c:v>Folitropina alfa</c:v>
                </c:pt>
                <c:pt idx="6">
                  <c:v>Infliximab</c:v>
                </c:pt>
                <c:pt idx="7">
                  <c:v>Insulina glargina</c:v>
                </c:pt>
                <c:pt idx="8">
                  <c:v>Pegfilgrastim</c:v>
                </c:pt>
                <c:pt idx="9">
                  <c:v>Somatropina</c:v>
                </c:pt>
                <c:pt idx="10">
                  <c:v>Teriparatida</c:v>
                </c:pt>
                <c:pt idx="11">
                  <c:v>Trastuzumab1</c:v>
                </c:pt>
                <c:pt idx="12">
                  <c:v>Rituximab1</c:v>
                </c:pt>
                <c:pt idx="13">
                  <c:v>Bevacizumab1</c:v>
                </c:pt>
              </c:strCache>
            </c:strRef>
          </c:cat>
          <c:val>
            <c:numRef>
              <c:f>'2.4 G12'!$E$7:$R$7</c:f>
              <c:numCache>
                <c:formatCode>0.00</c:formatCode>
                <c:ptCount val="14"/>
                <c:pt idx="0">
                  <c:v>0.68815255357311411</c:v>
                </c:pt>
                <c:pt idx="1">
                  <c:v>0.96655042827639914</c:v>
                </c:pt>
                <c:pt idx="2">
                  <c:v>0.9995930526950163</c:v>
                </c:pt>
                <c:pt idx="3">
                  <c:v>0.56401629035439627</c:v>
                </c:pt>
                <c:pt idx="4">
                  <c:v>1</c:v>
                </c:pt>
                <c:pt idx="5">
                  <c:v>0</c:v>
                </c:pt>
                <c:pt idx="6">
                  <c:v>0.79429576486981512</c:v>
                </c:pt>
                <c:pt idx="7">
                  <c:v>0.17365141425865965</c:v>
                </c:pt>
                <c:pt idx="8">
                  <c:v>1</c:v>
                </c:pt>
                <c:pt idx="9">
                  <c:v>0.16421391010275571</c:v>
                </c:pt>
                <c:pt idx="10">
                  <c:v>0</c:v>
                </c:pt>
                <c:pt idx="11">
                  <c:v>0.66757705813499801</c:v>
                </c:pt>
                <c:pt idx="12">
                  <c:v>0.65507571508693219</c:v>
                </c:pt>
                <c:pt idx="13">
                  <c:v>0.96597873671044399</c:v>
                </c:pt>
              </c:numCache>
            </c:numRef>
          </c:val>
          <c:smooth val="0"/>
          <c:extLst>
            <c:ext xmlns:c16="http://schemas.microsoft.com/office/drawing/2014/chart" uri="{C3380CC4-5D6E-409C-BE32-E72D297353CC}">
              <c16:uniqueId val="{00000010-2DAD-4DDB-B02B-BD92ED1CE961}"/>
            </c:ext>
          </c:extLst>
        </c:ser>
        <c:ser>
          <c:idx val="2"/>
          <c:order val="2"/>
          <c:tx>
            <c:strRef>
              <c:f>'2.4 G12'!$D$8</c:f>
              <c:strCache>
                <c:ptCount val="1"/>
                <c:pt idx="0">
                  <c:v>Asturias</c:v>
                </c:pt>
              </c:strCache>
            </c:strRef>
          </c:tx>
          <c:spPr>
            <a:ln w="28575" cap="rnd">
              <a:noFill/>
              <a:round/>
            </a:ln>
            <a:effectLst/>
          </c:spPr>
          <c:marker>
            <c:symbol val="circle"/>
            <c:size val="5"/>
            <c:spPr>
              <a:solidFill>
                <a:srgbClr val="B4B4B4"/>
              </a:solidFill>
              <a:ln w="9525">
                <a:noFill/>
              </a:ln>
              <a:effectLst/>
            </c:spPr>
          </c:marker>
          <c:cat>
            <c:strRef>
              <c:f>'2.4 G12'!$E$5:$R$5</c:f>
              <c:strCache>
                <c:ptCount val="14"/>
                <c:pt idx="0">
                  <c:v>Adalimumab</c:v>
                </c:pt>
                <c:pt idx="1">
                  <c:v>Enoxaparina</c:v>
                </c:pt>
                <c:pt idx="2">
                  <c:v>Eritropoyetina</c:v>
                </c:pt>
                <c:pt idx="3">
                  <c:v>Etanercept</c:v>
                </c:pt>
                <c:pt idx="4">
                  <c:v>Filgrastim</c:v>
                </c:pt>
                <c:pt idx="5">
                  <c:v>Folitropina alfa</c:v>
                </c:pt>
                <c:pt idx="6">
                  <c:v>Infliximab</c:v>
                </c:pt>
                <c:pt idx="7">
                  <c:v>Insulina glargina</c:v>
                </c:pt>
                <c:pt idx="8">
                  <c:v>Pegfilgrastim</c:v>
                </c:pt>
                <c:pt idx="9">
                  <c:v>Somatropina</c:v>
                </c:pt>
                <c:pt idx="10">
                  <c:v>Teriparatida</c:v>
                </c:pt>
                <c:pt idx="11">
                  <c:v>Trastuzumab1</c:v>
                </c:pt>
                <c:pt idx="12">
                  <c:v>Rituximab1</c:v>
                </c:pt>
                <c:pt idx="13">
                  <c:v>Bevacizumab1</c:v>
                </c:pt>
              </c:strCache>
            </c:strRef>
          </c:cat>
          <c:val>
            <c:numRef>
              <c:f>'2.4 G12'!$E$8:$R$8</c:f>
              <c:numCache>
                <c:formatCode>0.00</c:formatCode>
                <c:ptCount val="14"/>
                <c:pt idx="0">
                  <c:v>0.98533999798718497</c:v>
                </c:pt>
                <c:pt idx="1">
                  <c:v>0</c:v>
                </c:pt>
                <c:pt idx="2">
                  <c:v>0.99869378757020777</c:v>
                </c:pt>
                <c:pt idx="3">
                  <c:v>0.91209885162045878</c:v>
                </c:pt>
                <c:pt idx="4">
                  <c:v>0.93606707656288279</c:v>
                </c:pt>
                <c:pt idx="5">
                  <c:v>0</c:v>
                </c:pt>
                <c:pt idx="6">
                  <c:v>0.9518402876336457</c:v>
                </c:pt>
                <c:pt idx="7">
                  <c:v>0.99217527386541471</c:v>
                </c:pt>
                <c:pt idx="8">
                  <c:v>0</c:v>
                </c:pt>
                <c:pt idx="9">
                  <c:v>0.28447850018818216</c:v>
                </c:pt>
                <c:pt idx="10">
                  <c:v>1</c:v>
                </c:pt>
                <c:pt idx="11">
                  <c:v>0.64143426294820716</c:v>
                </c:pt>
                <c:pt idx="12">
                  <c:v>0.84998709011102502</c:v>
                </c:pt>
                <c:pt idx="13">
                  <c:v>1</c:v>
                </c:pt>
              </c:numCache>
            </c:numRef>
          </c:val>
          <c:smooth val="0"/>
          <c:extLst>
            <c:ext xmlns:c16="http://schemas.microsoft.com/office/drawing/2014/chart" uri="{C3380CC4-5D6E-409C-BE32-E72D297353CC}">
              <c16:uniqueId val="{00000011-2DAD-4DDB-B02B-BD92ED1CE961}"/>
            </c:ext>
          </c:extLst>
        </c:ser>
        <c:ser>
          <c:idx val="3"/>
          <c:order val="3"/>
          <c:tx>
            <c:strRef>
              <c:f>'2.4 G12'!$D$9</c:f>
              <c:strCache>
                <c:ptCount val="1"/>
                <c:pt idx="0">
                  <c:v>Baleares</c:v>
                </c:pt>
              </c:strCache>
            </c:strRef>
          </c:tx>
          <c:spPr>
            <a:ln w="28575" cap="rnd">
              <a:noFill/>
              <a:round/>
            </a:ln>
            <a:effectLst/>
          </c:spPr>
          <c:marker>
            <c:symbol val="circle"/>
            <c:size val="5"/>
            <c:spPr>
              <a:solidFill>
                <a:srgbClr val="B4B4B4"/>
              </a:solidFill>
              <a:ln w="9525">
                <a:noFill/>
              </a:ln>
              <a:effectLst/>
            </c:spPr>
          </c:marker>
          <c:cat>
            <c:strRef>
              <c:f>'2.4 G12'!$E$5:$R$5</c:f>
              <c:strCache>
                <c:ptCount val="14"/>
                <c:pt idx="0">
                  <c:v>Adalimumab</c:v>
                </c:pt>
                <c:pt idx="1">
                  <c:v>Enoxaparina</c:v>
                </c:pt>
                <c:pt idx="2">
                  <c:v>Eritropoyetina</c:v>
                </c:pt>
                <c:pt idx="3">
                  <c:v>Etanercept</c:v>
                </c:pt>
                <c:pt idx="4">
                  <c:v>Filgrastim</c:v>
                </c:pt>
                <c:pt idx="5">
                  <c:v>Folitropina alfa</c:v>
                </c:pt>
                <c:pt idx="6">
                  <c:v>Infliximab</c:v>
                </c:pt>
                <c:pt idx="7">
                  <c:v>Insulina glargina</c:v>
                </c:pt>
                <c:pt idx="8">
                  <c:v>Pegfilgrastim</c:v>
                </c:pt>
                <c:pt idx="9">
                  <c:v>Somatropina</c:v>
                </c:pt>
                <c:pt idx="10">
                  <c:v>Teriparatida</c:v>
                </c:pt>
                <c:pt idx="11">
                  <c:v>Trastuzumab1</c:v>
                </c:pt>
                <c:pt idx="12">
                  <c:v>Rituximab1</c:v>
                </c:pt>
                <c:pt idx="13">
                  <c:v>Bevacizumab1</c:v>
                </c:pt>
              </c:strCache>
            </c:strRef>
          </c:cat>
          <c:val>
            <c:numRef>
              <c:f>'2.4 G12'!$E$9:$R$9</c:f>
              <c:numCache>
                <c:formatCode>0.00</c:formatCode>
                <c:ptCount val="14"/>
                <c:pt idx="0">
                  <c:v>0.85990877483971817</c:v>
                </c:pt>
                <c:pt idx="1">
                  <c:v>1</c:v>
                </c:pt>
                <c:pt idx="2">
                  <c:v>0.99990850345971294</c:v>
                </c:pt>
                <c:pt idx="3">
                  <c:v>0.6557376909829149</c:v>
                </c:pt>
                <c:pt idx="4">
                  <c:v>0.99988775364077442</c:v>
                </c:pt>
                <c:pt idx="5">
                  <c:v>0</c:v>
                </c:pt>
                <c:pt idx="6">
                  <c:v>0.87051080197418096</c:v>
                </c:pt>
                <c:pt idx="7">
                  <c:v>0.92086689363115504</c:v>
                </c:pt>
                <c:pt idx="8">
                  <c:v>0.99697885196374625</c:v>
                </c:pt>
                <c:pt idx="9">
                  <c:v>0.19611628674328338</c:v>
                </c:pt>
                <c:pt idx="10">
                  <c:v>1</c:v>
                </c:pt>
                <c:pt idx="11">
                  <c:v>0.78265014299332702</c:v>
                </c:pt>
                <c:pt idx="12">
                  <c:v>0.61365341335333834</c:v>
                </c:pt>
                <c:pt idx="13">
                  <c:v>1.007029053420806</c:v>
                </c:pt>
              </c:numCache>
            </c:numRef>
          </c:val>
          <c:smooth val="0"/>
          <c:extLst>
            <c:ext xmlns:c16="http://schemas.microsoft.com/office/drawing/2014/chart" uri="{C3380CC4-5D6E-409C-BE32-E72D297353CC}">
              <c16:uniqueId val="{00000012-2DAD-4DDB-B02B-BD92ED1CE961}"/>
            </c:ext>
          </c:extLst>
        </c:ser>
        <c:ser>
          <c:idx val="4"/>
          <c:order val="4"/>
          <c:tx>
            <c:strRef>
              <c:f>'2.4 G12'!$D$10</c:f>
              <c:strCache>
                <c:ptCount val="1"/>
                <c:pt idx="0">
                  <c:v>Canarias</c:v>
                </c:pt>
              </c:strCache>
            </c:strRef>
          </c:tx>
          <c:spPr>
            <a:ln w="28575" cap="rnd">
              <a:noFill/>
              <a:round/>
            </a:ln>
            <a:effectLst/>
          </c:spPr>
          <c:marker>
            <c:symbol val="circle"/>
            <c:size val="5"/>
            <c:spPr>
              <a:solidFill>
                <a:srgbClr val="B4B4B4"/>
              </a:solidFill>
              <a:ln w="9525">
                <a:noFill/>
              </a:ln>
              <a:effectLst/>
            </c:spPr>
          </c:marker>
          <c:cat>
            <c:strRef>
              <c:f>'2.4 G12'!$E$5:$R$5</c:f>
              <c:strCache>
                <c:ptCount val="14"/>
                <c:pt idx="0">
                  <c:v>Adalimumab</c:v>
                </c:pt>
                <c:pt idx="1">
                  <c:v>Enoxaparina</c:v>
                </c:pt>
                <c:pt idx="2">
                  <c:v>Eritropoyetina</c:v>
                </c:pt>
                <c:pt idx="3">
                  <c:v>Etanercept</c:v>
                </c:pt>
                <c:pt idx="4">
                  <c:v>Filgrastim</c:v>
                </c:pt>
                <c:pt idx="5">
                  <c:v>Folitropina alfa</c:v>
                </c:pt>
                <c:pt idx="6">
                  <c:v>Infliximab</c:v>
                </c:pt>
                <c:pt idx="7">
                  <c:v>Insulina glargina</c:v>
                </c:pt>
                <c:pt idx="8">
                  <c:v>Pegfilgrastim</c:v>
                </c:pt>
                <c:pt idx="9">
                  <c:v>Somatropina</c:v>
                </c:pt>
                <c:pt idx="10">
                  <c:v>Teriparatida</c:v>
                </c:pt>
                <c:pt idx="11">
                  <c:v>Trastuzumab1</c:v>
                </c:pt>
                <c:pt idx="12">
                  <c:v>Rituximab1</c:v>
                </c:pt>
                <c:pt idx="13">
                  <c:v>Bevacizumab1</c:v>
                </c:pt>
              </c:strCache>
            </c:strRef>
          </c:cat>
          <c:val>
            <c:numRef>
              <c:f>'2.4 G12'!$E$10:$R$10</c:f>
              <c:numCache>
                <c:formatCode>0.00</c:formatCode>
                <c:ptCount val="14"/>
                <c:pt idx="0">
                  <c:v>0.6746396810794234</c:v>
                </c:pt>
                <c:pt idx="1">
                  <c:v>1.0117867339640525E-3</c:v>
                </c:pt>
                <c:pt idx="2">
                  <c:v>0.98595777517548555</c:v>
                </c:pt>
                <c:pt idx="3">
                  <c:v>0.79805251490695839</c:v>
                </c:pt>
                <c:pt idx="4">
                  <c:v>0.99908154102400071</c:v>
                </c:pt>
                <c:pt idx="5">
                  <c:v>0</c:v>
                </c:pt>
                <c:pt idx="6">
                  <c:v>0.98361786918649829</c:v>
                </c:pt>
                <c:pt idx="7">
                  <c:v>2.4248520391209464E-3</c:v>
                </c:pt>
                <c:pt idx="8">
                  <c:v>0.91532258064516125</c:v>
                </c:pt>
                <c:pt idx="9">
                  <c:v>2.015629919875906E-2</c:v>
                </c:pt>
                <c:pt idx="10">
                  <c:v>0</c:v>
                </c:pt>
                <c:pt idx="11">
                  <c:v>0.93690422151611441</c:v>
                </c:pt>
                <c:pt idx="12">
                  <c:v>0.82161633451522187</c:v>
                </c:pt>
                <c:pt idx="13">
                  <c:v>0.94177878318847486</c:v>
                </c:pt>
              </c:numCache>
            </c:numRef>
          </c:val>
          <c:smooth val="0"/>
          <c:extLst>
            <c:ext xmlns:c16="http://schemas.microsoft.com/office/drawing/2014/chart" uri="{C3380CC4-5D6E-409C-BE32-E72D297353CC}">
              <c16:uniqueId val="{00000013-2DAD-4DDB-B02B-BD92ED1CE961}"/>
            </c:ext>
          </c:extLst>
        </c:ser>
        <c:ser>
          <c:idx val="5"/>
          <c:order val="5"/>
          <c:tx>
            <c:strRef>
              <c:f>'2.4 G12'!$D$11</c:f>
              <c:strCache>
                <c:ptCount val="1"/>
                <c:pt idx="0">
                  <c:v>Cantabria</c:v>
                </c:pt>
              </c:strCache>
            </c:strRef>
          </c:tx>
          <c:spPr>
            <a:ln w="28575" cap="rnd">
              <a:noFill/>
              <a:round/>
            </a:ln>
            <a:effectLst/>
          </c:spPr>
          <c:marker>
            <c:symbol val="circle"/>
            <c:size val="5"/>
            <c:spPr>
              <a:solidFill>
                <a:srgbClr val="B4B4B4"/>
              </a:solidFill>
              <a:ln w="9525">
                <a:noFill/>
              </a:ln>
              <a:effectLst/>
            </c:spPr>
          </c:marker>
          <c:dPt>
            <c:idx val="0"/>
            <c:marker>
              <c:symbol val="circle"/>
              <c:size val="5"/>
              <c:spPr>
                <a:solidFill>
                  <a:srgbClr val="B4B4B4"/>
                </a:solidFill>
                <a:ln w="9525">
                  <a:noFill/>
                </a:ln>
                <a:effectLst/>
              </c:spPr>
            </c:marker>
            <c:bubble3D val="0"/>
            <c:spPr>
              <a:ln w="28575" cap="rnd">
                <a:noFill/>
                <a:round/>
              </a:ln>
              <a:effectLst/>
            </c:spPr>
            <c:extLst>
              <c:ext xmlns:c16="http://schemas.microsoft.com/office/drawing/2014/chart" uri="{C3380CC4-5D6E-409C-BE32-E72D297353CC}">
                <c16:uniqueId val="{00000003-4442-450D-BC72-21F56F4ACB9E}"/>
              </c:ext>
            </c:extLst>
          </c:dPt>
          <c:cat>
            <c:strRef>
              <c:f>'2.4 G12'!$E$5:$R$5</c:f>
              <c:strCache>
                <c:ptCount val="14"/>
                <c:pt idx="0">
                  <c:v>Adalimumab</c:v>
                </c:pt>
                <c:pt idx="1">
                  <c:v>Enoxaparina</c:v>
                </c:pt>
                <c:pt idx="2">
                  <c:v>Eritropoyetina</c:v>
                </c:pt>
                <c:pt idx="3">
                  <c:v>Etanercept</c:v>
                </c:pt>
                <c:pt idx="4">
                  <c:v>Filgrastim</c:v>
                </c:pt>
                <c:pt idx="5">
                  <c:v>Folitropina alfa</c:v>
                </c:pt>
                <c:pt idx="6">
                  <c:v>Infliximab</c:v>
                </c:pt>
                <c:pt idx="7">
                  <c:v>Insulina glargina</c:v>
                </c:pt>
                <c:pt idx="8">
                  <c:v>Pegfilgrastim</c:v>
                </c:pt>
                <c:pt idx="9">
                  <c:v>Somatropina</c:v>
                </c:pt>
                <c:pt idx="10">
                  <c:v>Teriparatida</c:v>
                </c:pt>
                <c:pt idx="11">
                  <c:v>Trastuzumab1</c:v>
                </c:pt>
                <c:pt idx="12">
                  <c:v>Rituximab1</c:v>
                </c:pt>
                <c:pt idx="13">
                  <c:v>Bevacizumab1</c:v>
                </c:pt>
              </c:strCache>
            </c:strRef>
          </c:cat>
          <c:val>
            <c:numRef>
              <c:f>'2.4 G12'!$E$11:$R$11</c:f>
              <c:numCache>
                <c:formatCode>0.00</c:formatCode>
                <c:ptCount val="14"/>
                <c:pt idx="0">
                  <c:v>0.79314274851721989</c:v>
                </c:pt>
                <c:pt idx="1">
                  <c:v>1</c:v>
                </c:pt>
                <c:pt idx="2">
                  <c:v>1</c:v>
                </c:pt>
                <c:pt idx="3">
                  <c:v>0.5887462064376292</c:v>
                </c:pt>
                <c:pt idx="4">
                  <c:v>0.99014888647409061</c:v>
                </c:pt>
                <c:pt idx="5">
                  <c:v>1</c:v>
                </c:pt>
                <c:pt idx="6">
                  <c:v>0.77772031532059749</c:v>
                </c:pt>
                <c:pt idx="7">
                  <c:v>0.77256317689530685</c:v>
                </c:pt>
                <c:pt idx="8">
                  <c:v>1</c:v>
                </c:pt>
                <c:pt idx="9">
                  <c:v>0</c:v>
                </c:pt>
                <c:pt idx="10">
                  <c:v>1</c:v>
                </c:pt>
                <c:pt idx="11">
                  <c:v>0.44238683127572015</c:v>
                </c:pt>
                <c:pt idx="12">
                  <c:v>0.88695652173913042</c:v>
                </c:pt>
                <c:pt idx="13">
                  <c:v>0.99755052051439064</c:v>
                </c:pt>
              </c:numCache>
            </c:numRef>
          </c:val>
          <c:smooth val="0"/>
          <c:extLst>
            <c:ext xmlns:c16="http://schemas.microsoft.com/office/drawing/2014/chart" uri="{C3380CC4-5D6E-409C-BE32-E72D297353CC}">
              <c16:uniqueId val="{00000014-2DAD-4DDB-B02B-BD92ED1CE961}"/>
            </c:ext>
          </c:extLst>
        </c:ser>
        <c:ser>
          <c:idx val="6"/>
          <c:order val="6"/>
          <c:tx>
            <c:strRef>
              <c:f>'2.4 G12'!$D$12</c:f>
              <c:strCache>
                <c:ptCount val="1"/>
                <c:pt idx="0">
                  <c:v>Castilla-La Mancha</c:v>
                </c:pt>
              </c:strCache>
            </c:strRef>
          </c:tx>
          <c:spPr>
            <a:ln w="28575" cap="rnd">
              <a:noFill/>
              <a:round/>
            </a:ln>
            <a:effectLst/>
          </c:spPr>
          <c:marker>
            <c:symbol val="circle"/>
            <c:size val="5"/>
            <c:spPr>
              <a:solidFill>
                <a:srgbClr val="B4B4B4"/>
              </a:solidFill>
              <a:ln w="9525">
                <a:noFill/>
              </a:ln>
              <a:effectLst/>
            </c:spPr>
          </c:marker>
          <c:cat>
            <c:strRef>
              <c:f>'2.4 G12'!$E$5:$R$5</c:f>
              <c:strCache>
                <c:ptCount val="14"/>
                <c:pt idx="0">
                  <c:v>Adalimumab</c:v>
                </c:pt>
                <c:pt idx="1">
                  <c:v>Enoxaparina</c:v>
                </c:pt>
                <c:pt idx="2">
                  <c:v>Eritropoyetina</c:v>
                </c:pt>
                <c:pt idx="3">
                  <c:v>Etanercept</c:v>
                </c:pt>
                <c:pt idx="4">
                  <c:v>Filgrastim</c:v>
                </c:pt>
                <c:pt idx="5">
                  <c:v>Folitropina alfa</c:v>
                </c:pt>
                <c:pt idx="6">
                  <c:v>Infliximab</c:v>
                </c:pt>
                <c:pt idx="7">
                  <c:v>Insulina glargina</c:v>
                </c:pt>
                <c:pt idx="8">
                  <c:v>Pegfilgrastim</c:v>
                </c:pt>
                <c:pt idx="9">
                  <c:v>Somatropina</c:v>
                </c:pt>
                <c:pt idx="10">
                  <c:v>Teriparatida</c:v>
                </c:pt>
                <c:pt idx="11">
                  <c:v>Trastuzumab1</c:v>
                </c:pt>
                <c:pt idx="12">
                  <c:v>Rituximab1</c:v>
                </c:pt>
                <c:pt idx="13">
                  <c:v>Bevacizumab1</c:v>
                </c:pt>
              </c:strCache>
            </c:strRef>
          </c:cat>
          <c:val>
            <c:numRef>
              <c:f>'2.4 G12'!$E$12:$R$12</c:f>
              <c:numCache>
                <c:formatCode>0.00</c:formatCode>
                <c:ptCount val="14"/>
                <c:pt idx="0">
                  <c:v>0.87494098169161749</c:v>
                </c:pt>
                <c:pt idx="1">
                  <c:v>0.82022173666747589</c:v>
                </c:pt>
                <c:pt idx="2">
                  <c:v>0.99257628440280543</c:v>
                </c:pt>
                <c:pt idx="3">
                  <c:v>0.9094897908364078</c:v>
                </c:pt>
                <c:pt idx="4">
                  <c:v>0.9923675811674959</c:v>
                </c:pt>
                <c:pt idx="5">
                  <c:v>0</c:v>
                </c:pt>
                <c:pt idx="6">
                  <c:v>0.98202571616431888</c:v>
                </c:pt>
                <c:pt idx="7">
                  <c:v>9.7937733896010834E-2</c:v>
                </c:pt>
                <c:pt idx="8">
                  <c:v>1</c:v>
                </c:pt>
                <c:pt idx="9">
                  <c:v>0.72087979343632769</c:v>
                </c:pt>
                <c:pt idx="10">
                  <c:v>0.82113821138211385</c:v>
                </c:pt>
                <c:pt idx="11">
                  <c:v>0.79660357791029301</c:v>
                </c:pt>
                <c:pt idx="12">
                  <c:v>0.89287128712871289</c:v>
                </c:pt>
                <c:pt idx="13">
                  <c:v>0.98878225102829365</c:v>
                </c:pt>
              </c:numCache>
            </c:numRef>
          </c:val>
          <c:smooth val="0"/>
          <c:extLst>
            <c:ext xmlns:c16="http://schemas.microsoft.com/office/drawing/2014/chart" uri="{C3380CC4-5D6E-409C-BE32-E72D297353CC}">
              <c16:uniqueId val="{00000015-2DAD-4DDB-B02B-BD92ED1CE961}"/>
            </c:ext>
          </c:extLst>
        </c:ser>
        <c:ser>
          <c:idx val="7"/>
          <c:order val="7"/>
          <c:tx>
            <c:strRef>
              <c:f>'2.4 G12'!$D$13</c:f>
              <c:strCache>
                <c:ptCount val="1"/>
                <c:pt idx="0">
                  <c:v>Castilla y León</c:v>
                </c:pt>
              </c:strCache>
            </c:strRef>
          </c:tx>
          <c:spPr>
            <a:ln w="28575" cap="rnd">
              <a:noFill/>
              <a:round/>
            </a:ln>
            <a:effectLst/>
          </c:spPr>
          <c:marker>
            <c:symbol val="circle"/>
            <c:size val="5"/>
            <c:spPr>
              <a:solidFill>
                <a:srgbClr val="B4B4B4"/>
              </a:solidFill>
              <a:ln w="9525">
                <a:noFill/>
              </a:ln>
              <a:effectLst/>
            </c:spPr>
          </c:marker>
          <c:cat>
            <c:strRef>
              <c:f>'2.4 G12'!$E$5:$R$5</c:f>
              <c:strCache>
                <c:ptCount val="14"/>
                <c:pt idx="0">
                  <c:v>Adalimumab</c:v>
                </c:pt>
                <c:pt idx="1">
                  <c:v>Enoxaparina</c:v>
                </c:pt>
                <c:pt idx="2">
                  <c:v>Eritropoyetina</c:v>
                </c:pt>
                <c:pt idx="3">
                  <c:v>Etanercept</c:v>
                </c:pt>
                <c:pt idx="4">
                  <c:v>Filgrastim</c:v>
                </c:pt>
                <c:pt idx="5">
                  <c:v>Folitropina alfa</c:v>
                </c:pt>
                <c:pt idx="6">
                  <c:v>Infliximab</c:v>
                </c:pt>
                <c:pt idx="7">
                  <c:v>Insulina glargina</c:v>
                </c:pt>
                <c:pt idx="8">
                  <c:v>Pegfilgrastim</c:v>
                </c:pt>
                <c:pt idx="9">
                  <c:v>Somatropina</c:v>
                </c:pt>
                <c:pt idx="10">
                  <c:v>Teriparatida</c:v>
                </c:pt>
                <c:pt idx="11">
                  <c:v>Trastuzumab1</c:v>
                </c:pt>
                <c:pt idx="12">
                  <c:v>Rituximab1</c:v>
                </c:pt>
                <c:pt idx="13">
                  <c:v>Bevacizumab1</c:v>
                </c:pt>
              </c:strCache>
            </c:strRef>
          </c:cat>
          <c:val>
            <c:numRef>
              <c:f>'2.4 G12'!$E$13:$R$13</c:f>
              <c:numCache>
                <c:formatCode>0.00</c:formatCode>
                <c:ptCount val="14"/>
                <c:pt idx="0">
                  <c:v>0.80659220678659893</c:v>
                </c:pt>
                <c:pt idx="1">
                  <c:v>0.58771363805365984</c:v>
                </c:pt>
                <c:pt idx="2">
                  <c:v>1</c:v>
                </c:pt>
                <c:pt idx="3">
                  <c:v>0.79103392627812308</c:v>
                </c:pt>
                <c:pt idx="4">
                  <c:v>0.98147216700408946</c:v>
                </c:pt>
                <c:pt idx="5">
                  <c:v>0</c:v>
                </c:pt>
                <c:pt idx="6">
                  <c:v>0.96557766526236</c:v>
                </c:pt>
                <c:pt idx="7">
                  <c:v>0.21591304953668222</c:v>
                </c:pt>
                <c:pt idx="8">
                  <c:v>0.73631840796019898</c:v>
                </c:pt>
                <c:pt idx="9">
                  <c:v>0.35602554911034351</c:v>
                </c:pt>
                <c:pt idx="10">
                  <c:v>0</c:v>
                </c:pt>
                <c:pt idx="11">
                  <c:v>0.91915957978989493</c:v>
                </c:pt>
                <c:pt idx="12">
                  <c:v>0.94417037660931291</c:v>
                </c:pt>
                <c:pt idx="13">
                  <c:v>0.97538683556481998</c:v>
                </c:pt>
              </c:numCache>
            </c:numRef>
          </c:val>
          <c:smooth val="0"/>
          <c:extLst>
            <c:ext xmlns:c16="http://schemas.microsoft.com/office/drawing/2014/chart" uri="{C3380CC4-5D6E-409C-BE32-E72D297353CC}">
              <c16:uniqueId val="{00000016-2DAD-4DDB-B02B-BD92ED1CE961}"/>
            </c:ext>
          </c:extLst>
        </c:ser>
        <c:ser>
          <c:idx val="8"/>
          <c:order val="8"/>
          <c:tx>
            <c:strRef>
              <c:f>'2.4 G12'!$D$14</c:f>
              <c:strCache>
                <c:ptCount val="1"/>
                <c:pt idx="0">
                  <c:v>Cataluña</c:v>
                </c:pt>
              </c:strCache>
            </c:strRef>
          </c:tx>
          <c:spPr>
            <a:ln w="28575" cap="rnd">
              <a:noFill/>
              <a:round/>
            </a:ln>
            <a:effectLst/>
          </c:spPr>
          <c:marker>
            <c:symbol val="circle"/>
            <c:size val="5"/>
            <c:spPr>
              <a:solidFill>
                <a:srgbClr val="B4B4B4"/>
              </a:solidFill>
              <a:ln w="9525">
                <a:noFill/>
              </a:ln>
              <a:effectLst/>
            </c:spPr>
          </c:marker>
          <c:dPt>
            <c:idx val="0"/>
            <c:marker>
              <c:symbol val="circle"/>
              <c:size val="5"/>
              <c:spPr>
                <a:solidFill>
                  <a:srgbClr val="B4B4B4"/>
                </a:solidFill>
                <a:ln w="9525">
                  <a:noFill/>
                </a:ln>
                <a:effectLst/>
              </c:spPr>
            </c:marker>
            <c:bubble3D val="0"/>
            <c:spPr>
              <a:ln w="28575" cap="rnd">
                <a:noFill/>
                <a:round/>
              </a:ln>
              <a:effectLst/>
            </c:spPr>
            <c:extLst>
              <c:ext xmlns:c16="http://schemas.microsoft.com/office/drawing/2014/chart" uri="{C3380CC4-5D6E-409C-BE32-E72D297353CC}">
                <c16:uniqueId val="{00000005-4442-450D-BC72-21F56F4ACB9E}"/>
              </c:ext>
            </c:extLst>
          </c:dPt>
          <c:cat>
            <c:strRef>
              <c:f>'2.4 G12'!$E$5:$R$5</c:f>
              <c:strCache>
                <c:ptCount val="14"/>
                <c:pt idx="0">
                  <c:v>Adalimumab</c:v>
                </c:pt>
                <c:pt idx="1">
                  <c:v>Enoxaparina</c:v>
                </c:pt>
                <c:pt idx="2">
                  <c:v>Eritropoyetina</c:v>
                </c:pt>
                <c:pt idx="3">
                  <c:v>Etanercept</c:v>
                </c:pt>
                <c:pt idx="4">
                  <c:v>Filgrastim</c:v>
                </c:pt>
                <c:pt idx="5">
                  <c:v>Folitropina alfa</c:v>
                </c:pt>
                <c:pt idx="6">
                  <c:v>Infliximab</c:v>
                </c:pt>
                <c:pt idx="7">
                  <c:v>Insulina glargina</c:v>
                </c:pt>
                <c:pt idx="8">
                  <c:v>Pegfilgrastim</c:v>
                </c:pt>
                <c:pt idx="9">
                  <c:v>Somatropina</c:v>
                </c:pt>
                <c:pt idx="10">
                  <c:v>Teriparatida</c:v>
                </c:pt>
                <c:pt idx="11">
                  <c:v>Trastuzumab1</c:v>
                </c:pt>
                <c:pt idx="12">
                  <c:v>Rituximab1</c:v>
                </c:pt>
                <c:pt idx="13">
                  <c:v>Bevacizumab1</c:v>
                </c:pt>
              </c:strCache>
            </c:strRef>
          </c:cat>
          <c:val>
            <c:numRef>
              <c:f>'2.4 G12'!$E$14:$R$14</c:f>
              <c:numCache>
                <c:formatCode>0.00</c:formatCode>
                <c:ptCount val="14"/>
                <c:pt idx="0">
                  <c:v>0.66142133571777928</c:v>
                </c:pt>
                <c:pt idx="1">
                  <c:v>0.25716260908400745</c:v>
                </c:pt>
                <c:pt idx="2">
                  <c:v>0.90615579285757031</c:v>
                </c:pt>
                <c:pt idx="3">
                  <c:v>0.61002522410048254</c:v>
                </c:pt>
                <c:pt idx="4">
                  <c:v>0.9146561810504289</c:v>
                </c:pt>
                <c:pt idx="5">
                  <c:v>1</c:v>
                </c:pt>
                <c:pt idx="6">
                  <c:v>0.85442947594979324</c:v>
                </c:pt>
                <c:pt idx="7">
                  <c:v>0.44515019342870726</c:v>
                </c:pt>
                <c:pt idx="8">
                  <c:v>0.34447821681864232</c:v>
                </c:pt>
                <c:pt idx="9">
                  <c:v>0.33390865026315375</c:v>
                </c:pt>
                <c:pt idx="10">
                  <c:v>0.44339622641509435</c:v>
                </c:pt>
                <c:pt idx="11">
                  <c:v>0.85169529036827196</c:v>
                </c:pt>
                <c:pt idx="12">
                  <c:v>0.92069179170819748</c:v>
                </c:pt>
                <c:pt idx="13">
                  <c:v>0.95805633310006999</c:v>
                </c:pt>
              </c:numCache>
            </c:numRef>
          </c:val>
          <c:smooth val="0"/>
          <c:extLst>
            <c:ext xmlns:c16="http://schemas.microsoft.com/office/drawing/2014/chart" uri="{C3380CC4-5D6E-409C-BE32-E72D297353CC}">
              <c16:uniqueId val="{00000017-2DAD-4DDB-B02B-BD92ED1CE961}"/>
            </c:ext>
          </c:extLst>
        </c:ser>
        <c:ser>
          <c:idx val="9"/>
          <c:order val="9"/>
          <c:tx>
            <c:strRef>
              <c:f>'2.4 G12'!$D$15</c:f>
              <c:strCache>
                <c:ptCount val="1"/>
                <c:pt idx="0">
                  <c:v>Ceuta</c:v>
                </c:pt>
              </c:strCache>
            </c:strRef>
          </c:tx>
          <c:spPr>
            <a:ln w="28575" cap="rnd">
              <a:noFill/>
              <a:round/>
            </a:ln>
            <a:effectLst/>
          </c:spPr>
          <c:marker>
            <c:symbol val="circle"/>
            <c:size val="5"/>
            <c:spPr>
              <a:solidFill>
                <a:srgbClr val="B4B4B4"/>
              </a:solidFill>
              <a:ln w="9525">
                <a:noFill/>
              </a:ln>
              <a:effectLst/>
            </c:spPr>
          </c:marker>
          <c:cat>
            <c:strRef>
              <c:f>'2.4 G12'!$E$5:$R$5</c:f>
              <c:strCache>
                <c:ptCount val="14"/>
                <c:pt idx="0">
                  <c:v>Adalimumab</c:v>
                </c:pt>
                <c:pt idx="1">
                  <c:v>Enoxaparina</c:v>
                </c:pt>
                <c:pt idx="2">
                  <c:v>Eritropoyetina</c:v>
                </c:pt>
                <c:pt idx="3">
                  <c:v>Etanercept</c:v>
                </c:pt>
                <c:pt idx="4">
                  <c:v>Filgrastim</c:v>
                </c:pt>
                <c:pt idx="5">
                  <c:v>Folitropina alfa</c:v>
                </c:pt>
                <c:pt idx="6">
                  <c:v>Infliximab</c:v>
                </c:pt>
                <c:pt idx="7">
                  <c:v>Insulina glargina</c:v>
                </c:pt>
                <c:pt idx="8">
                  <c:v>Pegfilgrastim</c:v>
                </c:pt>
                <c:pt idx="9">
                  <c:v>Somatropina</c:v>
                </c:pt>
                <c:pt idx="10">
                  <c:v>Teriparatida</c:v>
                </c:pt>
                <c:pt idx="11">
                  <c:v>Trastuzumab1</c:v>
                </c:pt>
                <c:pt idx="12">
                  <c:v>Rituximab1</c:v>
                </c:pt>
                <c:pt idx="13">
                  <c:v>Bevacizumab1</c:v>
                </c:pt>
              </c:strCache>
            </c:strRef>
          </c:cat>
          <c:val>
            <c:numRef>
              <c:f>'2.4 G12'!$E$15:$R$15</c:f>
              <c:numCache>
                <c:formatCode>0.00</c:formatCode>
                <c:ptCount val="14"/>
                <c:pt idx="0">
                  <c:v>0.53498871331828468</c:v>
                </c:pt>
                <c:pt idx="1">
                  <c:v>0</c:v>
                </c:pt>
                <c:pt idx="2">
                  <c:v>1</c:v>
                </c:pt>
                <c:pt idx="3">
                  <c:v>0.42232277526395168</c:v>
                </c:pt>
                <c:pt idx="4">
                  <c:v>1</c:v>
                </c:pt>
                <c:pt idx="5">
                  <c:v>0</c:v>
                </c:pt>
                <c:pt idx="6">
                  <c:v>1</c:v>
                </c:pt>
                <c:pt idx="7">
                  <c:v>1</c:v>
                </c:pt>
                <c:pt idx="8">
                  <c:v>1</c:v>
                </c:pt>
                <c:pt idx="9">
                  <c:v>0</c:v>
                </c:pt>
                <c:pt idx="10">
                  <c:v>0</c:v>
                </c:pt>
                <c:pt idx="11">
                  <c:v>1</c:v>
                </c:pt>
                <c:pt idx="12">
                  <c:v>1</c:v>
                </c:pt>
                <c:pt idx="13">
                  <c:v>1</c:v>
                </c:pt>
              </c:numCache>
            </c:numRef>
          </c:val>
          <c:smooth val="0"/>
          <c:extLst>
            <c:ext xmlns:c16="http://schemas.microsoft.com/office/drawing/2014/chart" uri="{C3380CC4-5D6E-409C-BE32-E72D297353CC}">
              <c16:uniqueId val="{00000018-2DAD-4DDB-B02B-BD92ED1CE961}"/>
            </c:ext>
          </c:extLst>
        </c:ser>
        <c:ser>
          <c:idx val="10"/>
          <c:order val="10"/>
          <c:tx>
            <c:strRef>
              <c:f>'2.4 G12'!$D$16</c:f>
              <c:strCache>
                <c:ptCount val="1"/>
                <c:pt idx="0">
                  <c:v>C. Valenciana</c:v>
                </c:pt>
              </c:strCache>
            </c:strRef>
          </c:tx>
          <c:spPr>
            <a:ln w="28575" cap="rnd">
              <a:noFill/>
              <a:round/>
            </a:ln>
            <a:effectLst/>
          </c:spPr>
          <c:marker>
            <c:symbol val="circle"/>
            <c:size val="5"/>
            <c:spPr>
              <a:solidFill>
                <a:srgbClr val="B4B4B4"/>
              </a:solidFill>
              <a:ln w="9525">
                <a:noFill/>
              </a:ln>
              <a:effectLst/>
            </c:spPr>
          </c:marker>
          <c:dPt>
            <c:idx val="0"/>
            <c:marker>
              <c:symbol val="circle"/>
              <c:size val="5"/>
              <c:spPr>
                <a:solidFill>
                  <a:srgbClr val="B4B4B4"/>
                </a:solidFill>
                <a:ln w="9525">
                  <a:noFill/>
                </a:ln>
                <a:effectLst/>
              </c:spPr>
            </c:marker>
            <c:bubble3D val="0"/>
            <c:spPr>
              <a:ln w="28575" cap="rnd">
                <a:noFill/>
                <a:round/>
              </a:ln>
              <a:effectLst/>
            </c:spPr>
            <c:extLst>
              <c:ext xmlns:c16="http://schemas.microsoft.com/office/drawing/2014/chart" uri="{C3380CC4-5D6E-409C-BE32-E72D297353CC}">
                <c16:uniqueId val="{00000007-4442-450D-BC72-21F56F4ACB9E}"/>
              </c:ext>
            </c:extLst>
          </c:dPt>
          <c:cat>
            <c:strRef>
              <c:f>'2.4 G12'!$E$5:$R$5</c:f>
              <c:strCache>
                <c:ptCount val="14"/>
                <c:pt idx="0">
                  <c:v>Adalimumab</c:v>
                </c:pt>
                <c:pt idx="1">
                  <c:v>Enoxaparina</c:v>
                </c:pt>
                <c:pt idx="2">
                  <c:v>Eritropoyetina</c:v>
                </c:pt>
                <c:pt idx="3">
                  <c:v>Etanercept</c:v>
                </c:pt>
                <c:pt idx="4">
                  <c:v>Filgrastim</c:v>
                </c:pt>
                <c:pt idx="5">
                  <c:v>Folitropina alfa</c:v>
                </c:pt>
                <c:pt idx="6">
                  <c:v>Infliximab</c:v>
                </c:pt>
                <c:pt idx="7">
                  <c:v>Insulina glargina</c:v>
                </c:pt>
                <c:pt idx="8">
                  <c:v>Pegfilgrastim</c:v>
                </c:pt>
                <c:pt idx="9">
                  <c:v>Somatropina</c:v>
                </c:pt>
                <c:pt idx="10">
                  <c:v>Teriparatida</c:v>
                </c:pt>
                <c:pt idx="11">
                  <c:v>Trastuzumab1</c:v>
                </c:pt>
                <c:pt idx="12">
                  <c:v>Rituximab1</c:v>
                </c:pt>
                <c:pt idx="13">
                  <c:v>Bevacizumab1</c:v>
                </c:pt>
              </c:strCache>
            </c:strRef>
          </c:cat>
          <c:val>
            <c:numRef>
              <c:f>'2.4 G12'!$E$16:$R$16</c:f>
              <c:numCache>
                <c:formatCode>0.00</c:formatCode>
                <c:ptCount val="14"/>
                <c:pt idx="0">
                  <c:v>0.58987671688739085</c:v>
                </c:pt>
                <c:pt idx="1">
                  <c:v>0.77587557129255991</c:v>
                </c:pt>
                <c:pt idx="2">
                  <c:v>0.98817944053307349</c:v>
                </c:pt>
                <c:pt idx="3">
                  <c:v>0.43794335913503357</c:v>
                </c:pt>
                <c:pt idx="4">
                  <c:v>0.97900627190702294</c:v>
                </c:pt>
                <c:pt idx="5">
                  <c:v>0.32995778008933491</c:v>
                </c:pt>
                <c:pt idx="6">
                  <c:v>0.91060992219096137</c:v>
                </c:pt>
                <c:pt idx="7">
                  <c:v>0.1326307528448904</c:v>
                </c:pt>
                <c:pt idx="8">
                  <c:v>0.96079295154185018</c:v>
                </c:pt>
                <c:pt idx="9">
                  <c:v>0.25373377151596005</c:v>
                </c:pt>
                <c:pt idx="10">
                  <c:v>0.4</c:v>
                </c:pt>
                <c:pt idx="11">
                  <c:v>0.53662194159431731</c:v>
                </c:pt>
                <c:pt idx="12">
                  <c:v>0.71282423070726597</c:v>
                </c:pt>
                <c:pt idx="13">
                  <c:v>0.97189819724284199</c:v>
                </c:pt>
              </c:numCache>
            </c:numRef>
          </c:val>
          <c:smooth val="0"/>
          <c:extLst>
            <c:ext xmlns:c16="http://schemas.microsoft.com/office/drawing/2014/chart" uri="{C3380CC4-5D6E-409C-BE32-E72D297353CC}">
              <c16:uniqueId val="{00000019-2DAD-4DDB-B02B-BD92ED1CE961}"/>
            </c:ext>
          </c:extLst>
        </c:ser>
        <c:ser>
          <c:idx val="11"/>
          <c:order val="11"/>
          <c:tx>
            <c:strRef>
              <c:f>'2.4 G12'!$D$17</c:f>
              <c:strCache>
                <c:ptCount val="1"/>
                <c:pt idx="0">
                  <c:v>Extremadura</c:v>
                </c:pt>
              </c:strCache>
            </c:strRef>
          </c:tx>
          <c:spPr>
            <a:ln w="28575" cap="rnd">
              <a:noFill/>
              <a:round/>
            </a:ln>
            <a:effectLst/>
          </c:spPr>
          <c:marker>
            <c:symbol val="triangle"/>
            <c:size val="9"/>
            <c:spPr>
              <a:solidFill>
                <a:srgbClr val="83082A"/>
              </a:solidFill>
              <a:ln w="9525">
                <a:noFill/>
              </a:ln>
              <a:effectLst/>
            </c:spPr>
          </c:marker>
          <c:dPt>
            <c:idx val="0"/>
            <c:marker>
              <c:symbol val="triangle"/>
              <c:size val="9"/>
              <c:spPr>
                <a:solidFill>
                  <a:srgbClr val="83082A"/>
                </a:solidFill>
                <a:ln w="9525">
                  <a:noFill/>
                </a:ln>
                <a:effectLst/>
              </c:spPr>
            </c:marker>
            <c:bubble3D val="0"/>
            <c:spPr>
              <a:ln w="28575" cap="rnd">
                <a:noFill/>
                <a:round/>
              </a:ln>
              <a:effectLst/>
            </c:spPr>
            <c:extLst>
              <c:ext xmlns:c16="http://schemas.microsoft.com/office/drawing/2014/chart" uri="{C3380CC4-5D6E-409C-BE32-E72D297353CC}">
                <c16:uniqueId val="{00000009-4442-450D-BC72-21F56F4ACB9E}"/>
              </c:ext>
            </c:extLst>
          </c:dPt>
          <c:cat>
            <c:strRef>
              <c:f>'2.4 G12'!$E$5:$R$5</c:f>
              <c:strCache>
                <c:ptCount val="14"/>
                <c:pt idx="0">
                  <c:v>Adalimumab</c:v>
                </c:pt>
                <c:pt idx="1">
                  <c:v>Enoxaparina</c:v>
                </c:pt>
                <c:pt idx="2">
                  <c:v>Eritropoyetina</c:v>
                </c:pt>
                <c:pt idx="3">
                  <c:v>Etanercept</c:v>
                </c:pt>
                <c:pt idx="4">
                  <c:v>Filgrastim</c:v>
                </c:pt>
                <c:pt idx="5">
                  <c:v>Folitropina alfa</c:v>
                </c:pt>
                <c:pt idx="6">
                  <c:v>Infliximab</c:v>
                </c:pt>
                <c:pt idx="7">
                  <c:v>Insulina glargina</c:v>
                </c:pt>
                <c:pt idx="8">
                  <c:v>Pegfilgrastim</c:v>
                </c:pt>
                <c:pt idx="9">
                  <c:v>Somatropina</c:v>
                </c:pt>
                <c:pt idx="10">
                  <c:v>Teriparatida</c:v>
                </c:pt>
                <c:pt idx="11">
                  <c:v>Trastuzumab1</c:v>
                </c:pt>
                <c:pt idx="12">
                  <c:v>Rituximab1</c:v>
                </c:pt>
                <c:pt idx="13">
                  <c:v>Bevacizumab1</c:v>
                </c:pt>
              </c:strCache>
            </c:strRef>
          </c:cat>
          <c:val>
            <c:numRef>
              <c:f>'2.4 G12'!$E$17:$R$17</c:f>
              <c:numCache>
                <c:formatCode>0.00</c:formatCode>
                <c:ptCount val="14"/>
                <c:pt idx="0">
                  <c:v>0.60898767256895192</c:v>
                </c:pt>
                <c:pt idx="1">
                  <c:v>1</c:v>
                </c:pt>
                <c:pt idx="2">
                  <c:v>0.65106779064527909</c:v>
                </c:pt>
                <c:pt idx="3">
                  <c:v>0.4730059092243647</c:v>
                </c:pt>
                <c:pt idx="4">
                  <c:v>0.99387353109831889</c:v>
                </c:pt>
                <c:pt idx="5">
                  <c:v>0.99704666272888365</c:v>
                </c:pt>
                <c:pt idx="6">
                  <c:v>0.642331025375385</c:v>
                </c:pt>
                <c:pt idx="7">
                  <c:v>0.10312051649928264</c:v>
                </c:pt>
                <c:pt idx="8">
                  <c:v>0.99312714776632305</c:v>
                </c:pt>
                <c:pt idx="9">
                  <c:v>0.22376960562782816</c:v>
                </c:pt>
                <c:pt idx="10">
                  <c:v>1</c:v>
                </c:pt>
                <c:pt idx="11">
                  <c:v>0.68206312548113934</c:v>
                </c:pt>
                <c:pt idx="12">
                  <c:v>0.91345277862131791</c:v>
                </c:pt>
                <c:pt idx="13">
                  <c:v>0.87809049914476756</c:v>
                </c:pt>
              </c:numCache>
            </c:numRef>
          </c:val>
          <c:smooth val="0"/>
          <c:extLst>
            <c:ext xmlns:c16="http://schemas.microsoft.com/office/drawing/2014/chart" uri="{C3380CC4-5D6E-409C-BE32-E72D297353CC}">
              <c16:uniqueId val="{0000001A-2DAD-4DDB-B02B-BD92ED1CE961}"/>
            </c:ext>
          </c:extLst>
        </c:ser>
        <c:ser>
          <c:idx val="12"/>
          <c:order val="12"/>
          <c:tx>
            <c:strRef>
              <c:f>'2.4 G12'!$D$18</c:f>
              <c:strCache>
                <c:ptCount val="1"/>
                <c:pt idx="0">
                  <c:v>Galicia</c:v>
                </c:pt>
              </c:strCache>
            </c:strRef>
          </c:tx>
          <c:spPr>
            <a:ln w="28575" cap="rnd">
              <a:noFill/>
              <a:round/>
            </a:ln>
            <a:effectLst/>
          </c:spPr>
          <c:marker>
            <c:symbol val="circle"/>
            <c:size val="5"/>
            <c:spPr>
              <a:solidFill>
                <a:srgbClr val="B4B4B4"/>
              </a:solidFill>
              <a:ln w="9525">
                <a:noFill/>
              </a:ln>
              <a:effectLst/>
            </c:spPr>
          </c:marker>
          <c:dPt>
            <c:idx val="0"/>
            <c:marker>
              <c:symbol val="circle"/>
              <c:size val="5"/>
              <c:spPr>
                <a:solidFill>
                  <a:srgbClr val="B4B4B4"/>
                </a:solidFill>
                <a:ln w="9525">
                  <a:noFill/>
                </a:ln>
                <a:effectLst/>
              </c:spPr>
            </c:marker>
            <c:bubble3D val="0"/>
            <c:spPr>
              <a:ln w="28575" cap="rnd">
                <a:noFill/>
                <a:round/>
              </a:ln>
              <a:effectLst/>
            </c:spPr>
            <c:extLst>
              <c:ext xmlns:c16="http://schemas.microsoft.com/office/drawing/2014/chart" uri="{C3380CC4-5D6E-409C-BE32-E72D297353CC}">
                <c16:uniqueId val="{0000000B-4442-450D-BC72-21F56F4ACB9E}"/>
              </c:ext>
            </c:extLst>
          </c:dPt>
          <c:cat>
            <c:strRef>
              <c:f>'2.4 G12'!$E$5:$R$5</c:f>
              <c:strCache>
                <c:ptCount val="14"/>
                <c:pt idx="0">
                  <c:v>Adalimumab</c:v>
                </c:pt>
                <c:pt idx="1">
                  <c:v>Enoxaparina</c:v>
                </c:pt>
                <c:pt idx="2">
                  <c:v>Eritropoyetina</c:v>
                </c:pt>
                <c:pt idx="3">
                  <c:v>Etanercept</c:v>
                </c:pt>
                <c:pt idx="4">
                  <c:v>Filgrastim</c:v>
                </c:pt>
                <c:pt idx="5">
                  <c:v>Folitropina alfa</c:v>
                </c:pt>
                <c:pt idx="6">
                  <c:v>Infliximab</c:v>
                </c:pt>
                <c:pt idx="7">
                  <c:v>Insulina glargina</c:v>
                </c:pt>
                <c:pt idx="8">
                  <c:v>Pegfilgrastim</c:v>
                </c:pt>
                <c:pt idx="9">
                  <c:v>Somatropina</c:v>
                </c:pt>
                <c:pt idx="10">
                  <c:v>Teriparatida</c:v>
                </c:pt>
                <c:pt idx="11">
                  <c:v>Trastuzumab1</c:v>
                </c:pt>
                <c:pt idx="12">
                  <c:v>Rituximab1</c:v>
                </c:pt>
                <c:pt idx="13">
                  <c:v>Bevacizumab1</c:v>
                </c:pt>
              </c:strCache>
            </c:strRef>
          </c:cat>
          <c:val>
            <c:numRef>
              <c:f>'2.4 G12'!$E$18:$R$18</c:f>
              <c:numCache>
                <c:formatCode>0.00</c:formatCode>
                <c:ptCount val="14"/>
                <c:pt idx="0">
                  <c:v>0.62139006171366984</c:v>
                </c:pt>
                <c:pt idx="1">
                  <c:v>0.99981547016152517</c:v>
                </c:pt>
                <c:pt idx="2">
                  <c:v>1</c:v>
                </c:pt>
                <c:pt idx="3">
                  <c:v>0.57707511348851448</c:v>
                </c:pt>
                <c:pt idx="4">
                  <c:v>0.9693722385000596</c:v>
                </c:pt>
                <c:pt idx="5">
                  <c:v>1</c:v>
                </c:pt>
                <c:pt idx="6">
                  <c:v>0.79108264992966737</c:v>
                </c:pt>
                <c:pt idx="7">
                  <c:v>0.96552464826549245</c:v>
                </c:pt>
                <c:pt idx="8">
                  <c:v>1</c:v>
                </c:pt>
                <c:pt idx="9">
                  <c:v>0.49802903224822498</c:v>
                </c:pt>
                <c:pt idx="10">
                  <c:v>0.41463414634146339</c:v>
                </c:pt>
                <c:pt idx="11">
                  <c:v>0.7935094773118897</c:v>
                </c:pt>
                <c:pt idx="12">
                  <c:v>0.84766438559952395</c:v>
                </c:pt>
                <c:pt idx="13">
                  <c:v>0.97672209026128265</c:v>
                </c:pt>
              </c:numCache>
            </c:numRef>
          </c:val>
          <c:smooth val="0"/>
          <c:extLst>
            <c:ext xmlns:c16="http://schemas.microsoft.com/office/drawing/2014/chart" uri="{C3380CC4-5D6E-409C-BE32-E72D297353CC}">
              <c16:uniqueId val="{0000001B-2DAD-4DDB-B02B-BD92ED1CE961}"/>
            </c:ext>
          </c:extLst>
        </c:ser>
        <c:ser>
          <c:idx val="13"/>
          <c:order val="13"/>
          <c:tx>
            <c:strRef>
              <c:f>'2.4 G12'!$D$19</c:f>
              <c:strCache>
                <c:ptCount val="1"/>
                <c:pt idx="0">
                  <c:v>Madrid</c:v>
                </c:pt>
              </c:strCache>
            </c:strRef>
          </c:tx>
          <c:spPr>
            <a:ln w="28575" cap="rnd">
              <a:noFill/>
              <a:round/>
            </a:ln>
            <a:effectLst/>
          </c:spPr>
          <c:marker>
            <c:symbol val="circle"/>
            <c:size val="5"/>
            <c:spPr>
              <a:solidFill>
                <a:srgbClr val="B4B4B4"/>
              </a:solidFill>
              <a:ln w="9525">
                <a:noFill/>
              </a:ln>
              <a:effectLst/>
            </c:spPr>
          </c:marker>
          <c:dPt>
            <c:idx val="0"/>
            <c:marker>
              <c:symbol val="circle"/>
              <c:size val="5"/>
              <c:spPr>
                <a:solidFill>
                  <a:srgbClr val="B4B4B4"/>
                </a:solidFill>
                <a:ln w="9525">
                  <a:noFill/>
                </a:ln>
                <a:effectLst/>
              </c:spPr>
            </c:marker>
            <c:bubble3D val="0"/>
            <c:spPr>
              <a:ln w="28575" cap="rnd">
                <a:noFill/>
                <a:round/>
              </a:ln>
              <a:effectLst/>
            </c:spPr>
            <c:extLst>
              <c:ext xmlns:c16="http://schemas.microsoft.com/office/drawing/2014/chart" uri="{C3380CC4-5D6E-409C-BE32-E72D297353CC}">
                <c16:uniqueId val="{0000000D-4442-450D-BC72-21F56F4ACB9E}"/>
              </c:ext>
            </c:extLst>
          </c:dPt>
          <c:cat>
            <c:strRef>
              <c:f>'2.4 G12'!$E$5:$R$5</c:f>
              <c:strCache>
                <c:ptCount val="14"/>
                <c:pt idx="0">
                  <c:v>Adalimumab</c:v>
                </c:pt>
                <c:pt idx="1">
                  <c:v>Enoxaparina</c:v>
                </c:pt>
                <c:pt idx="2">
                  <c:v>Eritropoyetina</c:v>
                </c:pt>
                <c:pt idx="3">
                  <c:v>Etanercept</c:v>
                </c:pt>
                <c:pt idx="4">
                  <c:v>Filgrastim</c:v>
                </c:pt>
                <c:pt idx="5">
                  <c:v>Folitropina alfa</c:v>
                </c:pt>
                <c:pt idx="6">
                  <c:v>Infliximab</c:v>
                </c:pt>
                <c:pt idx="7">
                  <c:v>Insulina glargina</c:v>
                </c:pt>
                <c:pt idx="8">
                  <c:v>Pegfilgrastim</c:v>
                </c:pt>
                <c:pt idx="9">
                  <c:v>Somatropina</c:v>
                </c:pt>
                <c:pt idx="10">
                  <c:v>Teriparatida</c:v>
                </c:pt>
                <c:pt idx="11">
                  <c:v>Trastuzumab1</c:v>
                </c:pt>
                <c:pt idx="12">
                  <c:v>Rituximab1</c:v>
                </c:pt>
                <c:pt idx="13">
                  <c:v>Bevacizumab1</c:v>
                </c:pt>
              </c:strCache>
            </c:strRef>
          </c:cat>
          <c:val>
            <c:numRef>
              <c:f>'2.4 G12'!$E$19:$R$19</c:f>
              <c:numCache>
                <c:formatCode>0.00</c:formatCode>
                <c:ptCount val="14"/>
                <c:pt idx="0">
                  <c:v>0.70237780866507604</c:v>
                </c:pt>
                <c:pt idx="1">
                  <c:v>0.4419185310170845</c:v>
                </c:pt>
                <c:pt idx="2">
                  <c:v>0.89449361135022276</c:v>
                </c:pt>
                <c:pt idx="3">
                  <c:v>0.65226612162581132</c:v>
                </c:pt>
                <c:pt idx="4">
                  <c:v>0.94255024655338937</c:v>
                </c:pt>
                <c:pt idx="5">
                  <c:v>0.99420289855072463</c:v>
                </c:pt>
                <c:pt idx="6">
                  <c:v>0.93862731440765523</c:v>
                </c:pt>
                <c:pt idx="7">
                  <c:v>0.48683858665953561</c:v>
                </c:pt>
                <c:pt idx="8">
                  <c:v>0.96179695790590736</c:v>
                </c:pt>
                <c:pt idx="9">
                  <c:v>0.46673509504246885</c:v>
                </c:pt>
                <c:pt idx="10">
                  <c:v>6.1538461538461542E-2</c:v>
                </c:pt>
                <c:pt idx="11">
                  <c:v>0.74640024508969605</c:v>
                </c:pt>
                <c:pt idx="12">
                  <c:v>0.80279758639605048</c:v>
                </c:pt>
                <c:pt idx="13">
                  <c:v>0.81213033659533285</c:v>
                </c:pt>
              </c:numCache>
            </c:numRef>
          </c:val>
          <c:smooth val="0"/>
          <c:extLst>
            <c:ext xmlns:c16="http://schemas.microsoft.com/office/drawing/2014/chart" uri="{C3380CC4-5D6E-409C-BE32-E72D297353CC}">
              <c16:uniqueId val="{0000001C-2DAD-4DDB-B02B-BD92ED1CE961}"/>
            </c:ext>
          </c:extLst>
        </c:ser>
        <c:ser>
          <c:idx val="14"/>
          <c:order val="14"/>
          <c:tx>
            <c:strRef>
              <c:f>'2.4 G12'!$D$20</c:f>
              <c:strCache>
                <c:ptCount val="1"/>
                <c:pt idx="0">
                  <c:v>Melilla</c:v>
                </c:pt>
              </c:strCache>
            </c:strRef>
          </c:tx>
          <c:spPr>
            <a:ln w="28575" cap="rnd">
              <a:noFill/>
              <a:round/>
            </a:ln>
            <a:effectLst/>
          </c:spPr>
          <c:marker>
            <c:symbol val="circle"/>
            <c:size val="5"/>
            <c:spPr>
              <a:solidFill>
                <a:srgbClr val="B4B4B4"/>
              </a:solidFill>
              <a:ln w="9525">
                <a:noFill/>
              </a:ln>
              <a:effectLst/>
            </c:spPr>
          </c:marker>
          <c:cat>
            <c:strRef>
              <c:f>'2.4 G12'!$E$5:$R$5</c:f>
              <c:strCache>
                <c:ptCount val="14"/>
                <c:pt idx="0">
                  <c:v>Adalimumab</c:v>
                </c:pt>
                <c:pt idx="1">
                  <c:v>Enoxaparina</c:v>
                </c:pt>
                <c:pt idx="2">
                  <c:v>Eritropoyetina</c:v>
                </c:pt>
                <c:pt idx="3">
                  <c:v>Etanercept</c:v>
                </c:pt>
                <c:pt idx="4">
                  <c:v>Filgrastim</c:v>
                </c:pt>
                <c:pt idx="5">
                  <c:v>Folitropina alfa</c:v>
                </c:pt>
                <c:pt idx="6">
                  <c:v>Infliximab</c:v>
                </c:pt>
                <c:pt idx="7">
                  <c:v>Insulina glargina</c:v>
                </c:pt>
                <c:pt idx="8">
                  <c:v>Pegfilgrastim</c:v>
                </c:pt>
                <c:pt idx="9">
                  <c:v>Somatropina</c:v>
                </c:pt>
                <c:pt idx="10">
                  <c:v>Teriparatida</c:v>
                </c:pt>
                <c:pt idx="11">
                  <c:v>Trastuzumab1</c:v>
                </c:pt>
                <c:pt idx="12">
                  <c:v>Rituximab1</c:v>
                </c:pt>
                <c:pt idx="13">
                  <c:v>Bevacizumab1</c:v>
                </c:pt>
              </c:strCache>
            </c:strRef>
          </c:cat>
          <c:val>
            <c:numRef>
              <c:f>'2.4 G12'!$E$20:$R$20</c:f>
              <c:numCache>
                <c:formatCode>0.00</c:formatCode>
                <c:ptCount val="14"/>
                <c:pt idx="0">
                  <c:v>0.40546218487394969</c:v>
                </c:pt>
                <c:pt idx="1">
                  <c:v>1.0008669267446901</c:v>
                </c:pt>
                <c:pt idx="2">
                  <c:v>0.6764196884935807</c:v>
                </c:pt>
                <c:pt idx="3">
                  <c:v>7.3746190859922275E-2</c:v>
                </c:pt>
                <c:pt idx="4">
                  <c:v>0.93408558635750472</c:v>
                </c:pt>
                <c:pt idx="5">
                  <c:v>0</c:v>
                </c:pt>
                <c:pt idx="6">
                  <c:v>0.90824468085106413</c:v>
                </c:pt>
                <c:pt idx="7">
                  <c:v>0.13420089467263116</c:v>
                </c:pt>
                <c:pt idx="8">
                  <c:v>1</c:v>
                </c:pt>
                <c:pt idx="9">
                  <c:v>0</c:v>
                </c:pt>
                <c:pt idx="10">
                  <c:v>0</c:v>
                </c:pt>
                <c:pt idx="11">
                  <c:v>0.57763975155279501</c:v>
                </c:pt>
                <c:pt idx="12">
                  <c:v>0.9765625</c:v>
                </c:pt>
                <c:pt idx="13">
                  <c:v>0.39819004524886875</c:v>
                </c:pt>
              </c:numCache>
            </c:numRef>
          </c:val>
          <c:smooth val="0"/>
          <c:extLst>
            <c:ext xmlns:c16="http://schemas.microsoft.com/office/drawing/2014/chart" uri="{C3380CC4-5D6E-409C-BE32-E72D297353CC}">
              <c16:uniqueId val="{0000001D-2DAD-4DDB-B02B-BD92ED1CE961}"/>
            </c:ext>
          </c:extLst>
        </c:ser>
        <c:ser>
          <c:idx val="15"/>
          <c:order val="15"/>
          <c:tx>
            <c:strRef>
              <c:f>'2.4 G12'!$D$21</c:f>
              <c:strCache>
                <c:ptCount val="1"/>
                <c:pt idx="0">
                  <c:v>Murcia</c:v>
                </c:pt>
              </c:strCache>
            </c:strRef>
          </c:tx>
          <c:spPr>
            <a:ln w="28575" cap="rnd">
              <a:noFill/>
              <a:round/>
            </a:ln>
            <a:effectLst/>
          </c:spPr>
          <c:marker>
            <c:symbol val="circle"/>
            <c:size val="5"/>
            <c:spPr>
              <a:solidFill>
                <a:srgbClr val="B4B4B4"/>
              </a:solidFill>
              <a:ln w="9525">
                <a:noFill/>
              </a:ln>
              <a:effectLst/>
            </c:spPr>
          </c:marker>
          <c:cat>
            <c:strRef>
              <c:f>'2.4 G12'!$E$5:$R$5</c:f>
              <c:strCache>
                <c:ptCount val="14"/>
                <c:pt idx="0">
                  <c:v>Adalimumab</c:v>
                </c:pt>
                <c:pt idx="1">
                  <c:v>Enoxaparina</c:v>
                </c:pt>
                <c:pt idx="2">
                  <c:v>Eritropoyetina</c:v>
                </c:pt>
                <c:pt idx="3">
                  <c:v>Etanercept</c:v>
                </c:pt>
                <c:pt idx="4">
                  <c:v>Filgrastim</c:v>
                </c:pt>
                <c:pt idx="5">
                  <c:v>Folitropina alfa</c:v>
                </c:pt>
                <c:pt idx="6">
                  <c:v>Infliximab</c:v>
                </c:pt>
                <c:pt idx="7">
                  <c:v>Insulina glargina</c:v>
                </c:pt>
                <c:pt idx="8">
                  <c:v>Pegfilgrastim</c:v>
                </c:pt>
                <c:pt idx="9">
                  <c:v>Somatropina</c:v>
                </c:pt>
                <c:pt idx="10">
                  <c:v>Teriparatida</c:v>
                </c:pt>
                <c:pt idx="11">
                  <c:v>Trastuzumab1</c:v>
                </c:pt>
                <c:pt idx="12">
                  <c:v>Rituximab1</c:v>
                </c:pt>
                <c:pt idx="13">
                  <c:v>Bevacizumab1</c:v>
                </c:pt>
              </c:strCache>
            </c:strRef>
          </c:cat>
          <c:val>
            <c:numRef>
              <c:f>'2.4 G12'!$E$21:$R$21</c:f>
              <c:numCache>
                <c:formatCode>0.00</c:formatCode>
                <c:ptCount val="14"/>
                <c:pt idx="0">
                  <c:v>0.65718067073871045</c:v>
                </c:pt>
                <c:pt idx="1">
                  <c:v>0.96599217168653539</c:v>
                </c:pt>
                <c:pt idx="2">
                  <c:v>0.85593242365172195</c:v>
                </c:pt>
                <c:pt idx="3">
                  <c:v>0.58646012816434656</c:v>
                </c:pt>
                <c:pt idx="4">
                  <c:v>0.99659590465461978</c:v>
                </c:pt>
                <c:pt idx="5">
                  <c:v>0</c:v>
                </c:pt>
                <c:pt idx="6">
                  <c:v>0.95725075021452533</c:v>
                </c:pt>
                <c:pt idx="7">
                  <c:v>0.19305762000524612</c:v>
                </c:pt>
                <c:pt idx="8">
                  <c:v>0.99568965517241381</c:v>
                </c:pt>
                <c:pt idx="9">
                  <c:v>0.2047793264554571</c:v>
                </c:pt>
                <c:pt idx="10">
                  <c:v>0</c:v>
                </c:pt>
                <c:pt idx="11">
                  <c:v>0.7643272099230648</c:v>
                </c:pt>
                <c:pt idx="12">
                  <c:v>0.89347450302506481</c:v>
                </c:pt>
                <c:pt idx="13">
                  <c:v>1</c:v>
                </c:pt>
              </c:numCache>
            </c:numRef>
          </c:val>
          <c:smooth val="0"/>
          <c:extLst>
            <c:ext xmlns:c16="http://schemas.microsoft.com/office/drawing/2014/chart" uri="{C3380CC4-5D6E-409C-BE32-E72D297353CC}">
              <c16:uniqueId val="{0000001E-2DAD-4DDB-B02B-BD92ED1CE961}"/>
            </c:ext>
          </c:extLst>
        </c:ser>
        <c:ser>
          <c:idx val="16"/>
          <c:order val="16"/>
          <c:tx>
            <c:strRef>
              <c:f>'2.4 G12'!$D$22</c:f>
              <c:strCache>
                <c:ptCount val="1"/>
                <c:pt idx="0">
                  <c:v>Navarra</c:v>
                </c:pt>
              </c:strCache>
            </c:strRef>
          </c:tx>
          <c:spPr>
            <a:ln w="28575" cap="rnd">
              <a:noFill/>
              <a:round/>
            </a:ln>
            <a:effectLst/>
          </c:spPr>
          <c:marker>
            <c:symbol val="circle"/>
            <c:size val="5"/>
            <c:spPr>
              <a:solidFill>
                <a:srgbClr val="B4B4B4"/>
              </a:solidFill>
              <a:ln w="9525">
                <a:noFill/>
              </a:ln>
              <a:effectLst/>
            </c:spPr>
          </c:marker>
          <c:cat>
            <c:strRef>
              <c:f>'2.4 G12'!$E$5:$R$5</c:f>
              <c:strCache>
                <c:ptCount val="14"/>
                <c:pt idx="0">
                  <c:v>Adalimumab</c:v>
                </c:pt>
                <c:pt idx="1">
                  <c:v>Enoxaparina</c:v>
                </c:pt>
                <c:pt idx="2">
                  <c:v>Eritropoyetina</c:v>
                </c:pt>
                <c:pt idx="3">
                  <c:v>Etanercept</c:v>
                </c:pt>
                <c:pt idx="4">
                  <c:v>Filgrastim</c:v>
                </c:pt>
                <c:pt idx="5">
                  <c:v>Folitropina alfa</c:v>
                </c:pt>
                <c:pt idx="6">
                  <c:v>Infliximab</c:v>
                </c:pt>
                <c:pt idx="7">
                  <c:v>Insulina glargina</c:v>
                </c:pt>
                <c:pt idx="8">
                  <c:v>Pegfilgrastim</c:v>
                </c:pt>
                <c:pt idx="9">
                  <c:v>Somatropina</c:v>
                </c:pt>
                <c:pt idx="10">
                  <c:v>Teriparatida</c:v>
                </c:pt>
                <c:pt idx="11">
                  <c:v>Trastuzumab1</c:v>
                </c:pt>
                <c:pt idx="12">
                  <c:v>Rituximab1</c:v>
                </c:pt>
                <c:pt idx="13">
                  <c:v>Bevacizumab1</c:v>
                </c:pt>
              </c:strCache>
            </c:strRef>
          </c:cat>
          <c:val>
            <c:numRef>
              <c:f>'2.4 G12'!$E$22:$R$22</c:f>
              <c:numCache>
                <c:formatCode>0.00</c:formatCode>
                <c:ptCount val="14"/>
                <c:pt idx="0">
                  <c:v>0.60729045802798143</c:v>
                </c:pt>
                <c:pt idx="1">
                  <c:v>0</c:v>
                </c:pt>
                <c:pt idx="2">
                  <c:v>0.99557982475658968</c:v>
                </c:pt>
                <c:pt idx="3">
                  <c:v>0.81754115245258729</c:v>
                </c:pt>
                <c:pt idx="4">
                  <c:v>1</c:v>
                </c:pt>
                <c:pt idx="5">
                  <c:v>0</c:v>
                </c:pt>
                <c:pt idx="6">
                  <c:v>0.95553864550494583</c:v>
                </c:pt>
                <c:pt idx="7">
                  <c:v>1.5936859679745011E-2</c:v>
                </c:pt>
                <c:pt idx="8">
                  <c:v>1</c:v>
                </c:pt>
                <c:pt idx="9">
                  <c:v>0.27571001015555996</c:v>
                </c:pt>
                <c:pt idx="10">
                  <c:v>0.15730337078651685</c:v>
                </c:pt>
                <c:pt idx="11">
                  <c:v>0.80840543881334981</c:v>
                </c:pt>
                <c:pt idx="12">
                  <c:v>0.84481292517006801</c:v>
                </c:pt>
                <c:pt idx="13">
                  <c:v>1</c:v>
                </c:pt>
              </c:numCache>
            </c:numRef>
          </c:val>
          <c:smooth val="0"/>
          <c:extLst>
            <c:ext xmlns:c16="http://schemas.microsoft.com/office/drawing/2014/chart" uri="{C3380CC4-5D6E-409C-BE32-E72D297353CC}">
              <c16:uniqueId val="{0000001F-2DAD-4DDB-B02B-BD92ED1CE961}"/>
            </c:ext>
          </c:extLst>
        </c:ser>
        <c:ser>
          <c:idx val="17"/>
          <c:order val="17"/>
          <c:tx>
            <c:strRef>
              <c:f>'2.4 G12'!$D$23</c:f>
              <c:strCache>
                <c:ptCount val="1"/>
                <c:pt idx="0">
                  <c:v>País Vasco</c:v>
                </c:pt>
              </c:strCache>
            </c:strRef>
          </c:tx>
          <c:spPr>
            <a:ln w="28575" cap="rnd">
              <a:noFill/>
              <a:round/>
            </a:ln>
            <a:effectLst/>
          </c:spPr>
          <c:marker>
            <c:symbol val="circle"/>
            <c:size val="5"/>
            <c:spPr>
              <a:solidFill>
                <a:srgbClr val="B4B4B4"/>
              </a:solidFill>
              <a:ln w="9525">
                <a:noFill/>
              </a:ln>
              <a:effectLst/>
            </c:spPr>
          </c:marker>
          <c:cat>
            <c:strRef>
              <c:f>'2.4 G12'!$E$5:$R$5</c:f>
              <c:strCache>
                <c:ptCount val="14"/>
                <c:pt idx="0">
                  <c:v>Adalimumab</c:v>
                </c:pt>
                <c:pt idx="1">
                  <c:v>Enoxaparina</c:v>
                </c:pt>
                <c:pt idx="2">
                  <c:v>Eritropoyetina</c:v>
                </c:pt>
                <c:pt idx="3">
                  <c:v>Etanercept</c:v>
                </c:pt>
                <c:pt idx="4">
                  <c:v>Filgrastim</c:v>
                </c:pt>
                <c:pt idx="5">
                  <c:v>Folitropina alfa</c:v>
                </c:pt>
                <c:pt idx="6">
                  <c:v>Infliximab</c:v>
                </c:pt>
                <c:pt idx="7">
                  <c:v>Insulina glargina</c:v>
                </c:pt>
                <c:pt idx="8">
                  <c:v>Pegfilgrastim</c:v>
                </c:pt>
                <c:pt idx="9">
                  <c:v>Somatropina</c:v>
                </c:pt>
                <c:pt idx="10">
                  <c:v>Teriparatida</c:v>
                </c:pt>
                <c:pt idx="11">
                  <c:v>Trastuzumab1</c:v>
                </c:pt>
                <c:pt idx="12">
                  <c:v>Rituximab1</c:v>
                </c:pt>
                <c:pt idx="13">
                  <c:v>Bevacizumab1</c:v>
                </c:pt>
              </c:strCache>
            </c:strRef>
          </c:cat>
          <c:val>
            <c:numRef>
              <c:f>'2.4 G12'!$E$23:$R$23</c:f>
              <c:numCache>
                <c:formatCode>0.00</c:formatCode>
                <c:ptCount val="14"/>
                <c:pt idx="0">
                  <c:v>0.63446975383930981</c:v>
                </c:pt>
                <c:pt idx="1">
                  <c:v>0.47638157424397681</c:v>
                </c:pt>
                <c:pt idx="2">
                  <c:v>0</c:v>
                </c:pt>
                <c:pt idx="3">
                  <c:v>0.44392637411671709</c:v>
                </c:pt>
                <c:pt idx="4">
                  <c:v>0.97614996695996936</c:v>
                </c:pt>
                <c:pt idx="5">
                  <c:v>0</c:v>
                </c:pt>
                <c:pt idx="6">
                  <c:v>0.76196922859326321</c:v>
                </c:pt>
                <c:pt idx="7">
                  <c:v>8.3354382419802975E-2</c:v>
                </c:pt>
                <c:pt idx="8">
                  <c:v>1</c:v>
                </c:pt>
                <c:pt idx="9">
                  <c:v>9.5130328413890575E-2</c:v>
                </c:pt>
                <c:pt idx="10">
                  <c:v>0</c:v>
                </c:pt>
                <c:pt idx="11">
                  <c:v>0.8773369427290415</c:v>
                </c:pt>
                <c:pt idx="12">
                  <c:v>0.98071195575095726</c:v>
                </c:pt>
                <c:pt idx="13">
                  <c:v>0.79942734430923412</c:v>
                </c:pt>
              </c:numCache>
            </c:numRef>
          </c:val>
          <c:smooth val="0"/>
          <c:extLst>
            <c:ext xmlns:c16="http://schemas.microsoft.com/office/drawing/2014/chart" uri="{C3380CC4-5D6E-409C-BE32-E72D297353CC}">
              <c16:uniqueId val="{00000020-2DAD-4DDB-B02B-BD92ED1CE961}"/>
            </c:ext>
          </c:extLst>
        </c:ser>
        <c:ser>
          <c:idx val="18"/>
          <c:order val="18"/>
          <c:tx>
            <c:strRef>
              <c:f>'2.4 G12'!$D$24</c:f>
              <c:strCache>
                <c:ptCount val="1"/>
                <c:pt idx="0">
                  <c:v>La Rioja</c:v>
                </c:pt>
              </c:strCache>
            </c:strRef>
          </c:tx>
          <c:spPr>
            <a:ln w="28575" cap="rnd">
              <a:noFill/>
              <a:round/>
            </a:ln>
            <a:effectLst/>
          </c:spPr>
          <c:marker>
            <c:symbol val="circle"/>
            <c:size val="5"/>
            <c:spPr>
              <a:solidFill>
                <a:srgbClr val="B4B4B4"/>
              </a:solidFill>
              <a:ln w="9525">
                <a:noFill/>
              </a:ln>
              <a:effectLst/>
            </c:spPr>
          </c:marker>
          <c:cat>
            <c:strRef>
              <c:f>'2.4 G12'!$E$5:$R$5</c:f>
              <c:strCache>
                <c:ptCount val="14"/>
                <c:pt idx="0">
                  <c:v>Adalimumab</c:v>
                </c:pt>
                <c:pt idx="1">
                  <c:v>Enoxaparina</c:v>
                </c:pt>
                <c:pt idx="2">
                  <c:v>Eritropoyetina</c:v>
                </c:pt>
                <c:pt idx="3">
                  <c:v>Etanercept</c:v>
                </c:pt>
                <c:pt idx="4">
                  <c:v>Filgrastim</c:v>
                </c:pt>
                <c:pt idx="5">
                  <c:v>Folitropina alfa</c:v>
                </c:pt>
                <c:pt idx="6">
                  <c:v>Infliximab</c:v>
                </c:pt>
                <c:pt idx="7">
                  <c:v>Insulina glargina</c:v>
                </c:pt>
                <c:pt idx="8">
                  <c:v>Pegfilgrastim</c:v>
                </c:pt>
                <c:pt idx="9">
                  <c:v>Somatropina</c:v>
                </c:pt>
                <c:pt idx="10">
                  <c:v>Teriparatida</c:v>
                </c:pt>
                <c:pt idx="11">
                  <c:v>Trastuzumab1</c:v>
                </c:pt>
                <c:pt idx="12">
                  <c:v>Rituximab1</c:v>
                </c:pt>
                <c:pt idx="13">
                  <c:v>Bevacizumab1</c:v>
                </c:pt>
              </c:strCache>
            </c:strRef>
          </c:cat>
          <c:val>
            <c:numRef>
              <c:f>'2.4 G12'!$E$24:$R$24</c:f>
              <c:numCache>
                <c:formatCode>0.00</c:formatCode>
                <c:ptCount val="14"/>
                <c:pt idx="0">
                  <c:v>0.90017099879393248</c:v>
                </c:pt>
                <c:pt idx="1">
                  <c:v>1</c:v>
                </c:pt>
                <c:pt idx="2">
                  <c:v>0.97563280123327867</c:v>
                </c:pt>
                <c:pt idx="3">
                  <c:v>0.7903577263685434</c:v>
                </c:pt>
                <c:pt idx="4">
                  <c:v>1</c:v>
                </c:pt>
                <c:pt idx="5">
                  <c:v>0</c:v>
                </c:pt>
                <c:pt idx="6">
                  <c:v>0.96657524854302368</c:v>
                </c:pt>
                <c:pt idx="7">
                  <c:v>0.89276807980049877</c:v>
                </c:pt>
                <c:pt idx="8">
                  <c:v>0</c:v>
                </c:pt>
                <c:pt idx="9">
                  <c:v>0.86978387749970232</c:v>
                </c:pt>
                <c:pt idx="10">
                  <c:v>1</c:v>
                </c:pt>
                <c:pt idx="11">
                  <c:v>0.72827804107424965</c:v>
                </c:pt>
                <c:pt idx="12">
                  <c:v>0.8780788177339901</c:v>
                </c:pt>
                <c:pt idx="13">
                  <c:v>1</c:v>
                </c:pt>
              </c:numCache>
            </c:numRef>
          </c:val>
          <c:smooth val="0"/>
          <c:extLst>
            <c:ext xmlns:c16="http://schemas.microsoft.com/office/drawing/2014/chart" uri="{C3380CC4-5D6E-409C-BE32-E72D297353CC}">
              <c16:uniqueId val="{00000021-2DAD-4DDB-B02B-BD92ED1CE961}"/>
            </c:ext>
          </c:extLst>
        </c:ser>
        <c:ser>
          <c:idx val="19"/>
          <c:order val="19"/>
          <c:tx>
            <c:strRef>
              <c:f>'2.4 G12'!$D$25</c:f>
              <c:strCache>
                <c:ptCount val="1"/>
                <c:pt idx="0">
                  <c:v>Total nacional</c:v>
                </c:pt>
              </c:strCache>
            </c:strRef>
          </c:tx>
          <c:spPr>
            <a:ln w="28575" cap="rnd">
              <a:noFill/>
              <a:round/>
            </a:ln>
            <a:effectLst/>
          </c:spPr>
          <c:marker>
            <c:symbol val="square"/>
            <c:size val="7"/>
            <c:spPr>
              <a:solidFill>
                <a:srgbClr val="404040"/>
              </a:solidFill>
              <a:ln w="9525">
                <a:noFill/>
              </a:ln>
              <a:effectLst/>
            </c:spPr>
          </c:marker>
          <c:cat>
            <c:strRef>
              <c:f>'2.4 G12'!$E$5:$R$5</c:f>
              <c:strCache>
                <c:ptCount val="14"/>
                <c:pt idx="0">
                  <c:v>Adalimumab</c:v>
                </c:pt>
                <c:pt idx="1">
                  <c:v>Enoxaparina</c:v>
                </c:pt>
                <c:pt idx="2">
                  <c:v>Eritropoyetina</c:v>
                </c:pt>
                <c:pt idx="3">
                  <c:v>Etanercept</c:v>
                </c:pt>
                <c:pt idx="4">
                  <c:v>Filgrastim</c:v>
                </c:pt>
                <c:pt idx="5">
                  <c:v>Folitropina alfa</c:v>
                </c:pt>
                <c:pt idx="6">
                  <c:v>Infliximab</c:v>
                </c:pt>
                <c:pt idx="7">
                  <c:v>Insulina glargina</c:v>
                </c:pt>
                <c:pt idx="8">
                  <c:v>Pegfilgrastim</c:v>
                </c:pt>
                <c:pt idx="9">
                  <c:v>Somatropina</c:v>
                </c:pt>
                <c:pt idx="10">
                  <c:v>Teriparatida</c:v>
                </c:pt>
                <c:pt idx="11">
                  <c:v>Trastuzumab1</c:v>
                </c:pt>
                <c:pt idx="12">
                  <c:v>Rituximab1</c:v>
                </c:pt>
                <c:pt idx="13">
                  <c:v>Bevacizumab1</c:v>
                </c:pt>
              </c:strCache>
            </c:strRef>
          </c:cat>
          <c:val>
            <c:numRef>
              <c:f>'2.4 G12'!$E$25:$S$25</c:f>
              <c:numCache>
                <c:formatCode>0.00</c:formatCode>
                <c:ptCount val="15"/>
                <c:pt idx="0">
                  <c:v>0.70543994821501133</c:v>
                </c:pt>
                <c:pt idx="1">
                  <c:v>0.57249485322438542</c:v>
                </c:pt>
                <c:pt idx="2">
                  <c:v>0.84638050164253609</c:v>
                </c:pt>
                <c:pt idx="3">
                  <c:v>0.6370130047629281</c:v>
                </c:pt>
                <c:pt idx="4">
                  <c:v>0.96811747118975433</c:v>
                </c:pt>
                <c:pt idx="5">
                  <c:v>0.43081842377643059</c:v>
                </c:pt>
                <c:pt idx="6">
                  <c:v>0.90124664463621662</c:v>
                </c:pt>
                <c:pt idx="7">
                  <c:v>0.37284765651314478</c:v>
                </c:pt>
                <c:pt idx="8">
                  <c:v>0.89813004461823831</c:v>
                </c:pt>
                <c:pt idx="9">
                  <c:v>0.33290672526757953</c:v>
                </c:pt>
                <c:pt idx="10">
                  <c:v>0.37538940809968846</c:v>
                </c:pt>
                <c:pt idx="11">
                  <c:v>0.7702836535873836</c:v>
                </c:pt>
                <c:pt idx="12">
                  <c:v>0.84495465648426316</c:v>
                </c:pt>
                <c:pt idx="13">
                  <c:v>0.89142825243531409</c:v>
                </c:pt>
              </c:numCache>
            </c:numRef>
          </c:val>
          <c:smooth val="0"/>
          <c:extLst>
            <c:ext xmlns:c16="http://schemas.microsoft.com/office/drawing/2014/chart" uri="{C3380CC4-5D6E-409C-BE32-E72D297353CC}">
              <c16:uniqueId val="{00000022-2DAD-4DDB-B02B-BD92ED1CE961}"/>
            </c:ext>
          </c:extLst>
        </c:ser>
        <c:dLbls>
          <c:showLegendKey val="0"/>
          <c:showVal val="0"/>
          <c:showCatName val="0"/>
          <c:showSerName val="0"/>
          <c:showPercent val="0"/>
          <c:showBubbleSize val="0"/>
        </c:dLbls>
        <c:marker val="1"/>
        <c:smooth val="0"/>
        <c:axId val="544641104"/>
        <c:axId val="544641432"/>
      </c:lineChart>
      <c:catAx>
        <c:axId val="544641104"/>
        <c:scaling>
          <c:orientation val="minMax"/>
        </c:scaling>
        <c:delete val="0"/>
        <c:axPos val="b"/>
        <c:numFmt formatCode="General" sourceLinked="1"/>
        <c:majorTickMark val="out"/>
        <c:minorTickMark val="none"/>
        <c:tickLblPos val="nextTo"/>
        <c:spPr>
          <a:noFill/>
          <a:ln w="9525" cap="flat" cmpd="sng" algn="ctr">
            <a:solidFill>
              <a:srgbClr val="404040"/>
            </a:solidFill>
            <a:round/>
          </a:ln>
          <a:effectLst/>
        </c:spPr>
        <c:txPr>
          <a:bodyPr rot="-2700000" spcFirstLastPara="1" vertOverflow="ellipsis" wrap="square" anchor="ctr" anchorCtr="1"/>
          <a:lstStyle/>
          <a:p>
            <a:pPr>
              <a:defRPr sz="800" b="1" i="0" u="none" strike="noStrike" kern="1200" baseline="0">
                <a:solidFill>
                  <a:srgbClr val="404040"/>
                </a:solidFill>
                <a:latin typeface="Century Gothic" panose="020B0502020202020204" pitchFamily="34" charset="0"/>
                <a:ea typeface="+mn-ea"/>
                <a:cs typeface="+mn-cs"/>
              </a:defRPr>
            </a:pPr>
            <a:endParaRPr lang="es-ES"/>
          </a:p>
        </c:txPr>
        <c:crossAx val="544641432"/>
        <c:crosses val="autoZero"/>
        <c:auto val="0"/>
        <c:lblAlgn val="ctr"/>
        <c:lblOffset val="100"/>
        <c:tickMarkSkip val="1"/>
        <c:noMultiLvlLbl val="0"/>
      </c:catAx>
      <c:valAx>
        <c:axId val="544641432"/>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r>
                  <a:rPr lang="es-ES"/>
                  <a:t>Porcentaje sobre total</a:t>
                </a:r>
              </a:p>
            </c:rich>
          </c:tx>
          <c:overlay val="0"/>
          <c:spPr>
            <a:noFill/>
            <a:ln>
              <a:noFill/>
            </a:ln>
            <a:effectLst/>
          </c:spPr>
          <c:txPr>
            <a:bodyPr rot="-540000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title>
        <c:numFmt formatCode="0%" sourceLinked="0"/>
        <c:majorTickMark val="out"/>
        <c:minorTickMark val="none"/>
        <c:tickLblPos val="nextTo"/>
        <c:spPr>
          <a:noFill/>
          <a:ln>
            <a:solidFill>
              <a:srgbClr val="404040"/>
            </a:solidFill>
          </a:ln>
          <a:effectLst/>
        </c:spPr>
        <c:txPr>
          <a:bodyPr rot="-6000000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crossAx val="544641104"/>
        <c:crosses val="autoZero"/>
        <c:crossBetween val="between"/>
      </c:valAx>
      <c:spPr>
        <a:noFill/>
        <a:ln>
          <a:noFill/>
        </a:ln>
        <a:effectLst/>
      </c:spPr>
    </c:plotArea>
    <c:legend>
      <c:legendPos val="r"/>
      <c:legendEntry>
        <c:idx val="0"/>
        <c:delete val="1"/>
      </c:legendEntry>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egendEntry>
        <c:idx val="12"/>
        <c:delete val="1"/>
      </c:legendEntry>
      <c:legendEntry>
        <c:idx val="13"/>
        <c:delete val="1"/>
      </c:legendEntry>
      <c:legendEntry>
        <c:idx val="14"/>
        <c:delete val="1"/>
      </c:legendEntry>
      <c:legendEntry>
        <c:idx val="15"/>
        <c:delete val="1"/>
      </c:legendEntry>
      <c:legendEntry>
        <c:idx val="16"/>
        <c:delete val="1"/>
      </c:legendEntry>
      <c:legendEntry>
        <c:idx val="17"/>
        <c:delete val="1"/>
      </c:legendEntry>
      <c:legendEntry>
        <c:idx val="18"/>
        <c:delete val="1"/>
      </c:legendEntry>
      <c:layout>
        <c:manualLayout>
          <c:xMode val="edge"/>
          <c:yMode val="edge"/>
          <c:x val="0.80449655172413792"/>
          <c:y val="0.56426355211051993"/>
          <c:w val="0.16630804597701149"/>
          <c:h val="0.14655767919401338"/>
        </c:manualLayout>
      </c:layout>
      <c:overlay val="0"/>
      <c:spPr>
        <a:noFill/>
        <a:ln>
          <a:noFill/>
        </a:ln>
        <a:effectLst/>
      </c:spPr>
      <c:txPr>
        <a:bodyPr rot="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sz="900" b="1">
          <a:solidFill>
            <a:srgbClr val="404040"/>
          </a:solidFill>
          <a:latin typeface="Century Gothic" panose="020B0502020202020204" pitchFamily="34" charset="0"/>
        </a:defRPr>
      </a:pPr>
      <a:endParaRPr lang="es-E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135881226053639"/>
          <c:y val="1.7524561403508769E-2"/>
          <c:w val="0.84187873563218396"/>
          <c:h val="0.96866403508771926"/>
        </c:manualLayout>
      </c:layout>
      <c:barChart>
        <c:barDir val="bar"/>
        <c:grouping val="stacked"/>
        <c:varyColors val="0"/>
        <c:ser>
          <c:idx val="0"/>
          <c:order val="0"/>
          <c:spPr>
            <a:solidFill>
              <a:srgbClr val="B4B4B4"/>
            </a:solidFill>
            <a:ln>
              <a:solidFill>
                <a:srgbClr val="B4B4B4"/>
              </a:solidFill>
            </a:ln>
            <a:effectLst/>
          </c:spPr>
          <c:invertIfNegative val="0"/>
          <c:dPt>
            <c:idx val="1"/>
            <c:invertIfNegative val="0"/>
            <c:bubble3D val="0"/>
            <c:spPr>
              <a:solidFill>
                <a:srgbClr val="B4B4B4"/>
              </a:solidFill>
              <a:ln>
                <a:solidFill>
                  <a:srgbClr val="B4B4B4"/>
                </a:solidFill>
              </a:ln>
              <a:effectLst/>
            </c:spPr>
            <c:extLst>
              <c:ext xmlns:c16="http://schemas.microsoft.com/office/drawing/2014/chart" uri="{C3380CC4-5D6E-409C-BE32-E72D297353CC}">
                <c16:uniqueId val="{00000001-2B2C-4106-8E65-89D14C992574}"/>
              </c:ext>
            </c:extLst>
          </c:dPt>
          <c:dPt>
            <c:idx val="7"/>
            <c:invertIfNegative val="0"/>
            <c:bubble3D val="0"/>
            <c:spPr>
              <a:solidFill>
                <a:srgbClr val="83082A"/>
              </a:solidFill>
              <a:ln>
                <a:solidFill>
                  <a:srgbClr val="B4B4B4"/>
                </a:solidFill>
              </a:ln>
              <a:effectLst/>
            </c:spPr>
            <c:extLst>
              <c:ext xmlns:c16="http://schemas.microsoft.com/office/drawing/2014/chart" uri="{C3380CC4-5D6E-409C-BE32-E72D297353CC}">
                <c16:uniqueId val="{0000000A-2B2C-4106-8E65-89D14C992574}"/>
              </c:ext>
            </c:extLst>
          </c:dPt>
          <c:dPt>
            <c:idx val="9"/>
            <c:invertIfNegative val="0"/>
            <c:bubble3D val="0"/>
            <c:spPr>
              <a:solidFill>
                <a:srgbClr val="B4B4B4"/>
              </a:solidFill>
              <a:ln>
                <a:solidFill>
                  <a:srgbClr val="B4B4B4"/>
                </a:solidFill>
              </a:ln>
              <a:effectLst/>
            </c:spPr>
            <c:extLst>
              <c:ext xmlns:c16="http://schemas.microsoft.com/office/drawing/2014/chart" uri="{C3380CC4-5D6E-409C-BE32-E72D297353CC}">
                <c16:uniqueId val="{00000003-2B2C-4106-8E65-89D14C992574}"/>
              </c:ext>
            </c:extLst>
          </c:dPt>
          <c:dPt>
            <c:idx val="12"/>
            <c:invertIfNegative val="0"/>
            <c:bubble3D val="0"/>
            <c:spPr>
              <a:solidFill>
                <a:srgbClr val="B4B4B4"/>
              </a:solidFill>
              <a:ln>
                <a:solidFill>
                  <a:srgbClr val="B4B4B4"/>
                </a:solidFill>
              </a:ln>
              <a:effectLst/>
            </c:spPr>
            <c:extLst>
              <c:ext xmlns:c16="http://schemas.microsoft.com/office/drawing/2014/chart" uri="{C3380CC4-5D6E-409C-BE32-E72D297353CC}">
                <c16:uniqueId val="{00000005-2B2C-4106-8E65-89D14C992574}"/>
              </c:ext>
            </c:extLst>
          </c:dPt>
          <c:dPt>
            <c:idx val="14"/>
            <c:invertIfNegative val="0"/>
            <c:bubble3D val="0"/>
            <c:spPr>
              <a:solidFill>
                <a:srgbClr val="B4B4B4"/>
              </a:solidFill>
              <a:ln>
                <a:solidFill>
                  <a:srgbClr val="B4B4B4"/>
                </a:solidFill>
              </a:ln>
              <a:effectLst/>
            </c:spPr>
            <c:extLst>
              <c:ext xmlns:c16="http://schemas.microsoft.com/office/drawing/2014/chart" uri="{C3380CC4-5D6E-409C-BE32-E72D297353CC}">
                <c16:uniqueId val="{00000007-2B2C-4106-8E65-89D14C992574}"/>
              </c:ext>
            </c:extLst>
          </c:dPt>
          <c:dPt>
            <c:idx val="15"/>
            <c:invertIfNegative val="0"/>
            <c:bubble3D val="0"/>
            <c:spPr>
              <a:solidFill>
                <a:srgbClr val="83082A"/>
              </a:solidFill>
              <a:ln>
                <a:solidFill>
                  <a:srgbClr val="B4B4B4"/>
                </a:solidFill>
              </a:ln>
              <a:effectLst/>
            </c:spPr>
            <c:extLst>
              <c:ext xmlns:c16="http://schemas.microsoft.com/office/drawing/2014/chart" uri="{C3380CC4-5D6E-409C-BE32-E72D297353CC}">
                <c16:uniqueId val="{0000000B-2B2C-4106-8E65-89D14C992574}"/>
              </c:ext>
            </c:extLst>
          </c:dPt>
          <c:dLbls>
            <c:dLbl>
              <c:idx val="7"/>
              <c:numFmt formatCode="#,##0" sourceLinked="0"/>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Century Gothic" panose="020B0502020202020204" pitchFamily="34" charset="0"/>
                      <a:ea typeface="+mn-ea"/>
                      <a:cs typeface="+mn-cs"/>
                    </a:defRPr>
                  </a:pPr>
                  <a:endParaRPr lang="es-ES"/>
                </a:p>
              </c:txPr>
              <c:showLegendKey val="0"/>
              <c:showVal val="1"/>
              <c:showCatName val="0"/>
              <c:showSerName val="0"/>
              <c:showPercent val="0"/>
              <c:showBubbleSize val="0"/>
              <c:extLst>
                <c:ext xmlns:c16="http://schemas.microsoft.com/office/drawing/2014/chart" uri="{C3380CC4-5D6E-409C-BE32-E72D297353CC}">
                  <c16:uniqueId val="{0000000A-2B2C-4106-8E65-89D14C992574}"/>
                </c:ext>
              </c:extLst>
            </c:dLbl>
            <c:dLbl>
              <c:idx val="9"/>
              <c:tx>
                <c:rich>
                  <a:bodyPr/>
                  <a:lstStyle/>
                  <a:p>
                    <a:fld id="{8623863A-35D4-4164-8481-90EB3EFFD54B}" type="VALUE">
                      <a:rPr lang="en-US"/>
                      <a:pPr/>
                      <a:t>[VALOR]</a:t>
                    </a:fld>
                    <a:endParaRPr lang="es-E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2B2C-4106-8E65-89D14C992574}"/>
                </c:ext>
              </c:extLst>
            </c:dLbl>
            <c:dLbl>
              <c:idx val="14"/>
              <c:tx>
                <c:rich>
                  <a:bodyPr/>
                  <a:lstStyle/>
                  <a:p>
                    <a:fld id="{BE831C8A-7917-40C3-8E84-C49131B1F826}" type="VALUE">
                      <a:rPr lang="en-US"/>
                      <a:pPr/>
                      <a:t>[VALOR]</a:t>
                    </a:fld>
                    <a:endParaRPr lang="es-E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2B2C-4106-8E65-89D14C992574}"/>
                </c:ext>
              </c:extLst>
            </c:dLbl>
            <c:dLbl>
              <c:idx val="15"/>
              <c:numFmt formatCode="#,##0" sourceLinked="0"/>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Century Gothic" panose="020B0502020202020204" pitchFamily="34" charset="0"/>
                      <a:ea typeface="+mn-ea"/>
                      <a:cs typeface="+mn-cs"/>
                    </a:defRPr>
                  </a:pPr>
                  <a:endParaRPr lang="es-ES"/>
                </a:p>
              </c:txPr>
              <c:showLegendKey val="0"/>
              <c:showVal val="1"/>
              <c:showCatName val="0"/>
              <c:showSerName val="0"/>
              <c:showPercent val="0"/>
              <c:showBubbleSize val="0"/>
              <c:extLst>
                <c:ext xmlns:c16="http://schemas.microsoft.com/office/drawing/2014/chart" uri="{C3380CC4-5D6E-409C-BE32-E72D297353CC}">
                  <c16:uniqueId val="{0000000B-2B2C-4106-8E65-89D14C992574}"/>
                </c:ext>
              </c:extLst>
            </c:dLbl>
            <c:numFmt formatCode="#,##0" sourceLinked="0"/>
            <c:spPr>
              <a:noFill/>
              <a:ln>
                <a:noFill/>
              </a:ln>
              <a:effectLst/>
            </c:spPr>
            <c:txPr>
              <a:bodyPr rot="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'2.4 G13'!$D$6:$D$23</c:f>
              <c:strCache>
                <c:ptCount val="18"/>
                <c:pt idx="0">
                  <c:v>CLM</c:v>
                </c:pt>
                <c:pt idx="1">
                  <c:v>RIO</c:v>
                </c:pt>
                <c:pt idx="2">
                  <c:v>AST</c:v>
                </c:pt>
                <c:pt idx="3">
                  <c:v>CYL</c:v>
                </c:pt>
                <c:pt idx="4">
                  <c:v>BAL</c:v>
                </c:pt>
                <c:pt idx="5">
                  <c:v>CNT</c:v>
                </c:pt>
                <c:pt idx="6">
                  <c:v>MAD</c:v>
                </c:pt>
                <c:pt idx="7">
                  <c:v>TOT. NAC.</c:v>
                </c:pt>
                <c:pt idx="8">
                  <c:v>CAN</c:v>
                </c:pt>
                <c:pt idx="9">
                  <c:v>NAV</c:v>
                </c:pt>
                <c:pt idx="10">
                  <c:v>AND</c:v>
                </c:pt>
                <c:pt idx="11">
                  <c:v>MUR</c:v>
                </c:pt>
                <c:pt idx="12">
                  <c:v>GAL</c:v>
                </c:pt>
                <c:pt idx="13">
                  <c:v>CAT</c:v>
                </c:pt>
                <c:pt idx="14">
                  <c:v>ARA</c:v>
                </c:pt>
                <c:pt idx="15">
                  <c:v>EXT</c:v>
                </c:pt>
                <c:pt idx="16">
                  <c:v>CVA</c:v>
                </c:pt>
                <c:pt idx="17">
                  <c:v>PVA</c:v>
                </c:pt>
              </c:strCache>
            </c:strRef>
          </c:cat>
          <c:val>
            <c:numRef>
              <c:f>'2.4 G13'!$E$6:$E$23</c:f>
              <c:numCache>
                <c:formatCode>0.00</c:formatCode>
                <c:ptCount val="18"/>
                <c:pt idx="0">
                  <c:v>89.113341182870997</c:v>
                </c:pt>
                <c:pt idx="1">
                  <c:v>88.840623202192305</c:v>
                </c:pt>
                <c:pt idx="2">
                  <c:v>87.653518476250113</c:v>
                </c:pt>
                <c:pt idx="3">
                  <c:v>85.453727108021269</c:v>
                </c:pt>
                <c:pt idx="4">
                  <c:v>78.554379053904455</c:v>
                </c:pt>
                <c:pt idx="5">
                  <c:v>78.363399571185639</c:v>
                </c:pt>
                <c:pt idx="6">
                  <c:v>74.889302717064169</c:v>
                </c:pt>
                <c:pt idx="7">
                  <c:v>74.338649302031158</c:v>
                </c:pt>
                <c:pt idx="8">
                  <c:v>74.112584076299171</c:v>
                </c:pt>
                <c:pt idx="9">
                  <c:v>74.098108552050803</c:v>
                </c:pt>
                <c:pt idx="10">
                  <c:v>73.419764438794061</c:v>
                </c:pt>
                <c:pt idx="11">
                  <c:v>73.265006973586281</c:v>
                </c:pt>
                <c:pt idx="12">
                  <c:v>72.982852321046934</c:v>
                </c:pt>
                <c:pt idx="13">
                  <c:v>72.789874767935117</c:v>
                </c:pt>
                <c:pt idx="14">
                  <c:v>68.886423705758915</c:v>
                </c:pt>
                <c:pt idx="15">
                  <c:v>67.418241230244789</c:v>
                </c:pt>
                <c:pt idx="16">
                  <c:v>66.220182100796393</c:v>
                </c:pt>
                <c:pt idx="17">
                  <c:v>62.326641723632143</c:v>
                </c:pt>
              </c:numCache>
            </c:numRef>
          </c:val>
          <c:extLst>
            <c:ext xmlns:c16="http://schemas.microsoft.com/office/drawing/2014/chart" uri="{C3380CC4-5D6E-409C-BE32-E72D297353CC}">
              <c16:uniqueId val="{00000008-2B2C-4106-8E65-89D14C992574}"/>
            </c:ext>
          </c:extLst>
        </c:ser>
        <c:ser>
          <c:idx val="1"/>
          <c:order val="1"/>
          <c:spPr>
            <a:solidFill>
              <a:schemeClr val="bg1">
                <a:lumMod val="95000"/>
              </a:schemeClr>
            </a:solidFill>
            <a:ln>
              <a:noFill/>
            </a:ln>
            <a:effectLst/>
          </c:spPr>
          <c:invertIfNegative val="0"/>
          <c:dLbls>
            <c:delete val="1"/>
          </c:dLbls>
          <c:cat>
            <c:strRef>
              <c:f>'2.4 G13'!$D$6:$D$23</c:f>
              <c:strCache>
                <c:ptCount val="18"/>
                <c:pt idx="0">
                  <c:v>CLM</c:v>
                </c:pt>
                <c:pt idx="1">
                  <c:v>RIO</c:v>
                </c:pt>
                <c:pt idx="2">
                  <c:v>AST</c:v>
                </c:pt>
                <c:pt idx="3">
                  <c:v>CYL</c:v>
                </c:pt>
                <c:pt idx="4">
                  <c:v>BAL</c:v>
                </c:pt>
                <c:pt idx="5">
                  <c:v>CNT</c:v>
                </c:pt>
                <c:pt idx="6">
                  <c:v>MAD</c:v>
                </c:pt>
                <c:pt idx="7">
                  <c:v>TOT. NAC.</c:v>
                </c:pt>
                <c:pt idx="8">
                  <c:v>CAN</c:v>
                </c:pt>
                <c:pt idx="9">
                  <c:v>NAV</c:v>
                </c:pt>
                <c:pt idx="10">
                  <c:v>AND</c:v>
                </c:pt>
                <c:pt idx="11">
                  <c:v>MUR</c:v>
                </c:pt>
                <c:pt idx="12">
                  <c:v>GAL</c:v>
                </c:pt>
                <c:pt idx="13">
                  <c:v>CAT</c:v>
                </c:pt>
                <c:pt idx="14">
                  <c:v>ARA</c:v>
                </c:pt>
                <c:pt idx="15">
                  <c:v>EXT</c:v>
                </c:pt>
                <c:pt idx="16">
                  <c:v>CVA</c:v>
                </c:pt>
                <c:pt idx="17">
                  <c:v>PVA</c:v>
                </c:pt>
              </c:strCache>
            </c:strRef>
          </c:cat>
          <c:val>
            <c:numRef>
              <c:f>'2.4 G13'!$F$6:$F$23</c:f>
              <c:numCache>
                <c:formatCode>#,##0.00</c:formatCode>
                <c:ptCount val="18"/>
                <c:pt idx="0">
                  <c:v>10.886658817129003</c:v>
                </c:pt>
                <c:pt idx="1">
                  <c:v>11.159376797807695</c:v>
                </c:pt>
                <c:pt idx="2">
                  <c:v>12.346481523749887</c:v>
                </c:pt>
                <c:pt idx="3">
                  <c:v>14.546272891978731</c:v>
                </c:pt>
                <c:pt idx="4">
                  <c:v>21.445620946095545</c:v>
                </c:pt>
                <c:pt idx="5">
                  <c:v>21.636600428814361</c:v>
                </c:pt>
                <c:pt idx="6">
                  <c:v>25.110697282935831</c:v>
                </c:pt>
                <c:pt idx="7">
                  <c:v>25.661350697968842</c:v>
                </c:pt>
                <c:pt idx="8">
                  <c:v>25.887415923700829</c:v>
                </c:pt>
                <c:pt idx="9">
                  <c:v>25.901891447949197</c:v>
                </c:pt>
                <c:pt idx="10">
                  <c:v>26.580235561205939</c:v>
                </c:pt>
                <c:pt idx="11">
                  <c:v>26.734993026413719</c:v>
                </c:pt>
                <c:pt idx="12">
                  <c:v>27.017147678953066</c:v>
                </c:pt>
                <c:pt idx="13">
                  <c:v>27.210125232064883</c:v>
                </c:pt>
                <c:pt idx="14">
                  <c:v>31.113576294241085</c:v>
                </c:pt>
                <c:pt idx="15">
                  <c:v>32.581758769755211</c:v>
                </c:pt>
                <c:pt idx="16">
                  <c:v>33.779817899203607</c:v>
                </c:pt>
                <c:pt idx="17">
                  <c:v>37.673358276367857</c:v>
                </c:pt>
              </c:numCache>
            </c:numRef>
          </c:val>
          <c:extLst>
            <c:ext xmlns:c16="http://schemas.microsoft.com/office/drawing/2014/chart" uri="{C3380CC4-5D6E-409C-BE32-E72D297353CC}">
              <c16:uniqueId val="{00000009-2B2C-4106-8E65-89D14C992574}"/>
            </c:ext>
          </c:extLst>
        </c:ser>
        <c:dLbls>
          <c:showLegendKey val="0"/>
          <c:showVal val="1"/>
          <c:showCatName val="0"/>
          <c:showSerName val="0"/>
          <c:showPercent val="0"/>
          <c:showBubbleSize val="0"/>
        </c:dLbls>
        <c:gapWidth val="50"/>
        <c:overlap val="100"/>
        <c:axId val="544641104"/>
        <c:axId val="544641432"/>
      </c:barChart>
      <c:catAx>
        <c:axId val="544641104"/>
        <c:scaling>
          <c:orientation val="maxMin"/>
        </c:scaling>
        <c:delete val="0"/>
        <c:axPos val="l"/>
        <c:numFmt formatCode="General" sourceLinked="1"/>
        <c:majorTickMark val="none"/>
        <c:minorTickMark val="none"/>
        <c:tickLblPos val="nextTo"/>
        <c:spPr>
          <a:noFill/>
          <a:ln w="9525" cap="flat" cmpd="sng" algn="ctr">
            <a:solidFill>
              <a:srgbClr val="404040"/>
            </a:solidFill>
            <a:round/>
          </a:ln>
          <a:effectLst/>
        </c:spPr>
        <c:txPr>
          <a:bodyPr rot="0" spcFirstLastPara="1" vertOverflow="ellipsis"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crossAx val="544641432"/>
        <c:crosses val="autoZero"/>
        <c:auto val="0"/>
        <c:lblAlgn val="ctr"/>
        <c:lblOffset val="100"/>
        <c:noMultiLvlLbl val="0"/>
      </c:catAx>
      <c:valAx>
        <c:axId val="544641432"/>
        <c:scaling>
          <c:orientation val="minMax"/>
        </c:scaling>
        <c:delete val="1"/>
        <c:axPos val="t"/>
        <c:numFmt formatCode="#,##0" sourceLinked="0"/>
        <c:majorTickMark val="none"/>
        <c:minorTickMark val="none"/>
        <c:tickLblPos val="nextTo"/>
        <c:crossAx val="54464110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900" b="1">
          <a:solidFill>
            <a:srgbClr val="404040"/>
          </a:solidFill>
          <a:latin typeface="Century Gothic" panose="020B0502020202020204" pitchFamily="34" charset="0"/>
        </a:defRPr>
      </a:pPr>
      <a:endParaRPr lang="es-E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2.4329501915708813E-3"/>
          <c:y val="0"/>
          <c:w val="0.99736858237547887"/>
          <c:h val="0.84010153256704978"/>
        </c:manualLayout>
      </c:layout>
      <c:barChart>
        <c:barDir val="col"/>
        <c:grouping val="clustered"/>
        <c:varyColors val="0"/>
        <c:ser>
          <c:idx val="0"/>
          <c:order val="0"/>
          <c:tx>
            <c:strRef>
              <c:f>'2.4 G14'!$D$5</c:f>
              <c:strCache>
                <c:ptCount val="1"/>
                <c:pt idx="0">
                  <c:v>Área de salud</c:v>
                </c:pt>
              </c:strCache>
            </c:strRef>
          </c:tx>
          <c:spPr>
            <a:solidFill>
              <a:schemeClr val="accent3"/>
            </a:solidFill>
            <a:ln>
              <a:noFill/>
            </a:ln>
            <a:effectLst/>
          </c:spPr>
          <c:invertIfNegative val="0"/>
          <c:dPt>
            <c:idx val="6"/>
            <c:invertIfNegative val="0"/>
            <c:bubble3D val="0"/>
            <c:spPr>
              <a:solidFill>
                <a:srgbClr val="404040"/>
              </a:solidFill>
              <a:ln>
                <a:noFill/>
              </a:ln>
              <a:effectLst/>
            </c:spPr>
            <c:extLst>
              <c:ext xmlns:c16="http://schemas.microsoft.com/office/drawing/2014/chart" uri="{C3380CC4-5D6E-409C-BE32-E72D297353CC}">
                <c16:uniqueId val="{00000001-89C2-4079-986B-1F3A6C0ECF0F}"/>
              </c:ext>
            </c:extLst>
          </c:dPt>
          <c:dLbls>
            <c:dLbl>
              <c:idx val="6"/>
              <c:tx>
                <c:rich>
                  <a:bodyPr/>
                  <a:lstStyle/>
                  <a:p>
                    <a:fld id="{016F06C2-EAD5-4D50-B096-6DB07245A6E4}" type="VALUE">
                      <a:rPr lang="en-US" b="1"/>
                      <a:pPr/>
                      <a:t>[VALOR]</a:t>
                    </a:fld>
                    <a:endParaRPr lang="es-ES"/>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89C2-4079-986B-1F3A6C0ECF0F}"/>
                </c:ext>
              </c:extLst>
            </c:dLbl>
            <c:spPr>
              <a:noFill/>
              <a:ln>
                <a:noFill/>
              </a:ln>
              <a:effectLst/>
            </c:spPr>
            <c:txPr>
              <a:bodyPr rot="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'2.4 G14'!$D$6:$D$14</c:f>
              <c:strCache>
                <c:ptCount val="9"/>
                <c:pt idx="0">
                  <c:v>Mérida</c:v>
                </c:pt>
                <c:pt idx="1">
                  <c:v>Coria</c:v>
                </c:pt>
                <c:pt idx="2">
                  <c:v>Plasencia</c:v>
                </c:pt>
                <c:pt idx="3">
                  <c:v>Navalmoral</c:v>
                </c:pt>
                <c:pt idx="4">
                  <c:v>Llerena-Zafra</c:v>
                </c:pt>
                <c:pt idx="5">
                  <c:v>Don Benito-Villanueva</c:v>
                </c:pt>
                <c:pt idx="6">
                  <c:v>Total EXT</c:v>
                </c:pt>
                <c:pt idx="7">
                  <c:v>Badajoz</c:v>
                </c:pt>
                <c:pt idx="8">
                  <c:v>Cáceres</c:v>
                </c:pt>
              </c:strCache>
            </c:strRef>
          </c:cat>
          <c:val>
            <c:numRef>
              <c:f>'2.4 G14'!$E$6:$E$14</c:f>
              <c:numCache>
                <c:formatCode>0%</c:formatCode>
                <c:ptCount val="9"/>
                <c:pt idx="0">
                  <c:v>0.88067849475024207</c:v>
                </c:pt>
                <c:pt idx="1">
                  <c:v>0.85145307030140049</c:v>
                </c:pt>
                <c:pt idx="2">
                  <c:v>0.81467134022114363</c:v>
                </c:pt>
                <c:pt idx="3">
                  <c:v>0.81227389233054903</c:v>
                </c:pt>
                <c:pt idx="4">
                  <c:v>0.78677746655732717</c:v>
                </c:pt>
                <c:pt idx="5">
                  <c:v>0.77027654060438111</c:v>
                </c:pt>
                <c:pt idx="6">
                  <c:v>0.76</c:v>
                </c:pt>
                <c:pt idx="7">
                  <c:v>0.69769826516324218</c:v>
                </c:pt>
                <c:pt idx="8">
                  <c:v>0.64861308355129799</c:v>
                </c:pt>
              </c:numCache>
            </c:numRef>
          </c:val>
          <c:extLst>
            <c:ext xmlns:c16="http://schemas.microsoft.com/office/drawing/2014/chart" uri="{C3380CC4-5D6E-409C-BE32-E72D297353CC}">
              <c16:uniqueId val="{00000002-89C2-4079-986B-1F3A6C0ECF0F}"/>
            </c:ext>
          </c:extLst>
        </c:ser>
        <c:dLbls>
          <c:dLblPos val="outEnd"/>
          <c:showLegendKey val="0"/>
          <c:showVal val="1"/>
          <c:showCatName val="0"/>
          <c:showSerName val="0"/>
          <c:showPercent val="0"/>
          <c:showBubbleSize val="0"/>
        </c:dLbls>
        <c:gapWidth val="150"/>
        <c:axId val="605120376"/>
        <c:axId val="605128248"/>
      </c:barChart>
      <c:catAx>
        <c:axId val="605120376"/>
        <c:scaling>
          <c:orientation val="minMax"/>
        </c:scaling>
        <c:delete val="0"/>
        <c:axPos val="b"/>
        <c:numFmt formatCode="General" sourceLinked="1"/>
        <c:majorTickMark val="none"/>
        <c:minorTickMark val="none"/>
        <c:tickLblPos val="nextTo"/>
        <c:spPr>
          <a:noFill/>
          <a:ln w="9525" cap="flat" cmpd="sng" algn="ctr">
            <a:solidFill>
              <a:srgbClr val="404040"/>
            </a:solidFill>
            <a:round/>
          </a:ln>
          <a:effectLst/>
        </c:spPr>
        <c:txPr>
          <a:bodyPr rot="0" spcFirstLastPara="1" vertOverflow="ellipsis" wrap="square" anchor="ctr" anchorCtr="1"/>
          <a:lstStyle/>
          <a:p>
            <a:pPr>
              <a:defRPr sz="800" b="1" i="0" u="none" strike="noStrike" kern="1200" baseline="0">
                <a:solidFill>
                  <a:srgbClr val="404040"/>
                </a:solidFill>
                <a:latin typeface="Century Gothic" panose="020B0502020202020204" pitchFamily="34" charset="0"/>
                <a:ea typeface="+mn-ea"/>
                <a:cs typeface="+mn-cs"/>
              </a:defRPr>
            </a:pPr>
            <a:endParaRPr lang="es-ES"/>
          </a:p>
        </c:txPr>
        <c:crossAx val="605128248"/>
        <c:crosses val="autoZero"/>
        <c:auto val="1"/>
        <c:lblAlgn val="ctr"/>
        <c:lblOffset val="100"/>
        <c:tickLblSkip val="1"/>
        <c:noMultiLvlLbl val="0"/>
      </c:catAx>
      <c:valAx>
        <c:axId val="605128248"/>
        <c:scaling>
          <c:orientation val="minMax"/>
        </c:scaling>
        <c:delete val="1"/>
        <c:axPos val="l"/>
        <c:numFmt formatCode="0%" sourceLinked="1"/>
        <c:majorTickMark val="none"/>
        <c:minorTickMark val="none"/>
        <c:tickLblPos val="nextTo"/>
        <c:crossAx val="6051203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b="1">
          <a:solidFill>
            <a:srgbClr val="404040"/>
          </a:solidFill>
          <a:latin typeface="Century Gothic" panose="020B0502020202020204" pitchFamily="34" charset="0"/>
        </a:defRPr>
      </a:pPr>
      <a:endParaRPr lang="es-E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
          <c:y val="0"/>
          <c:w val="0.99736858237547887"/>
          <c:h val="0.87416264711705061"/>
        </c:manualLayout>
      </c:layout>
      <c:barChart>
        <c:barDir val="col"/>
        <c:grouping val="clustered"/>
        <c:varyColors val="0"/>
        <c:ser>
          <c:idx val="0"/>
          <c:order val="0"/>
          <c:tx>
            <c:strRef>
              <c:f>'2.4 G14'!$D$5</c:f>
              <c:strCache>
                <c:ptCount val="1"/>
                <c:pt idx="0">
                  <c:v>Área de salud</c:v>
                </c:pt>
              </c:strCache>
            </c:strRef>
          </c:tx>
          <c:spPr>
            <a:solidFill>
              <a:schemeClr val="accent3"/>
            </a:solidFill>
            <a:ln>
              <a:noFill/>
            </a:ln>
            <a:effectLst/>
          </c:spPr>
          <c:invertIfNegative val="0"/>
          <c:dPt>
            <c:idx val="4"/>
            <c:invertIfNegative val="0"/>
            <c:bubble3D val="0"/>
            <c:spPr>
              <a:solidFill>
                <a:srgbClr val="404040"/>
              </a:solidFill>
              <a:ln>
                <a:noFill/>
              </a:ln>
              <a:effectLst/>
            </c:spPr>
            <c:extLst>
              <c:ext xmlns:c16="http://schemas.microsoft.com/office/drawing/2014/chart" uri="{C3380CC4-5D6E-409C-BE32-E72D297353CC}">
                <c16:uniqueId val="{00000003-D5E7-44AE-BCBF-7D4029DFDFBC}"/>
              </c:ext>
            </c:extLst>
          </c:dPt>
          <c:dPt>
            <c:idx val="6"/>
            <c:invertIfNegative val="0"/>
            <c:bubble3D val="0"/>
            <c:spPr>
              <a:solidFill>
                <a:srgbClr val="83082A"/>
              </a:solidFill>
              <a:ln>
                <a:noFill/>
              </a:ln>
              <a:effectLst/>
            </c:spPr>
            <c:extLst>
              <c:ext xmlns:c16="http://schemas.microsoft.com/office/drawing/2014/chart" uri="{C3380CC4-5D6E-409C-BE32-E72D297353CC}">
                <c16:uniqueId val="{00000001-D5E7-44AE-BCBF-7D4029DFDFBC}"/>
              </c:ext>
            </c:extLst>
          </c:dPt>
          <c:dLbls>
            <c:dLbl>
              <c:idx val="6"/>
              <c:tx>
                <c:rich>
                  <a:bodyPr/>
                  <a:lstStyle/>
                  <a:p>
                    <a:fld id="{016F06C2-EAD5-4D50-B096-6DB07245A6E4}" type="VALUE">
                      <a:rPr lang="en-US" b="1"/>
                      <a:pPr/>
                      <a:t>[VALOR]</a:t>
                    </a:fld>
                    <a:endParaRPr lang="es-ES"/>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D5E7-44AE-BCBF-7D4029DFDFBC}"/>
                </c:ext>
              </c:extLst>
            </c:dLbl>
            <c:spPr>
              <a:noFill/>
              <a:ln>
                <a:noFill/>
              </a:ln>
              <a:effectLst/>
            </c:spPr>
            <c:txPr>
              <a:bodyPr rot="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'2.4 G15'!$D$6:$D$14</c:f>
              <c:strCache>
                <c:ptCount val="9"/>
                <c:pt idx="0">
                  <c:v>Llerena-Zafra</c:v>
                </c:pt>
                <c:pt idx="1">
                  <c:v>Badajoz</c:v>
                </c:pt>
                <c:pt idx="2">
                  <c:v>Navalmoral</c:v>
                </c:pt>
                <c:pt idx="3">
                  <c:v>Mérida</c:v>
                </c:pt>
                <c:pt idx="4">
                  <c:v>Total EXT.</c:v>
                </c:pt>
                <c:pt idx="5">
                  <c:v>Cáceres</c:v>
                </c:pt>
                <c:pt idx="6">
                  <c:v>Plasencia</c:v>
                </c:pt>
                <c:pt idx="7">
                  <c:v>Coria</c:v>
                </c:pt>
                <c:pt idx="8">
                  <c:v>Don Benito-Villanueva</c:v>
                </c:pt>
              </c:strCache>
            </c:strRef>
          </c:cat>
          <c:val>
            <c:numRef>
              <c:f>'2.4 G15'!$E$6:$E$14</c:f>
              <c:numCache>
                <c:formatCode>0%</c:formatCode>
                <c:ptCount val="9"/>
                <c:pt idx="0">
                  <c:v>0.96</c:v>
                </c:pt>
                <c:pt idx="1">
                  <c:v>0.89</c:v>
                </c:pt>
                <c:pt idx="2">
                  <c:v>0.87</c:v>
                </c:pt>
                <c:pt idx="3">
                  <c:v>0.84</c:v>
                </c:pt>
                <c:pt idx="4">
                  <c:v>0.84</c:v>
                </c:pt>
                <c:pt idx="5">
                  <c:v>0.83</c:v>
                </c:pt>
                <c:pt idx="6">
                  <c:v>0.81</c:v>
                </c:pt>
                <c:pt idx="7">
                  <c:v>0.8</c:v>
                </c:pt>
                <c:pt idx="8">
                  <c:v>0.75</c:v>
                </c:pt>
              </c:numCache>
            </c:numRef>
          </c:val>
          <c:extLst>
            <c:ext xmlns:c16="http://schemas.microsoft.com/office/drawing/2014/chart" uri="{C3380CC4-5D6E-409C-BE32-E72D297353CC}">
              <c16:uniqueId val="{00000002-D5E7-44AE-BCBF-7D4029DFDFBC}"/>
            </c:ext>
          </c:extLst>
        </c:ser>
        <c:dLbls>
          <c:dLblPos val="outEnd"/>
          <c:showLegendKey val="0"/>
          <c:showVal val="1"/>
          <c:showCatName val="0"/>
          <c:showSerName val="0"/>
          <c:showPercent val="0"/>
          <c:showBubbleSize val="0"/>
        </c:dLbls>
        <c:gapWidth val="150"/>
        <c:axId val="605120376"/>
        <c:axId val="605128248"/>
      </c:barChart>
      <c:catAx>
        <c:axId val="605120376"/>
        <c:scaling>
          <c:orientation val="minMax"/>
        </c:scaling>
        <c:delete val="0"/>
        <c:axPos val="b"/>
        <c:numFmt formatCode="General" sourceLinked="1"/>
        <c:majorTickMark val="none"/>
        <c:minorTickMark val="none"/>
        <c:tickLblPos val="nextTo"/>
        <c:spPr>
          <a:noFill/>
          <a:ln w="9525" cap="flat" cmpd="sng" algn="ctr">
            <a:solidFill>
              <a:srgbClr val="404040"/>
            </a:solidFill>
            <a:round/>
          </a:ln>
          <a:effectLst/>
        </c:spPr>
        <c:txPr>
          <a:bodyPr rot="0" spcFirstLastPara="1" vertOverflow="ellipsis" wrap="square" anchor="ctr" anchorCtr="1"/>
          <a:lstStyle/>
          <a:p>
            <a:pPr>
              <a:defRPr sz="800" b="1" i="0" u="none" strike="noStrike" kern="1200" baseline="0">
                <a:solidFill>
                  <a:srgbClr val="404040"/>
                </a:solidFill>
                <a:latin typeface="Century Gothic" panose="020B0502020202020204" pitchFamily="34" charset="0"/>
                <a:ea typeface="+mn-ea"/>
                <a:cs typeface="+mn-cs"/>
              </a:defRPr>
            </a:pPr>
            <a:endParaRPr lang="es-ES"/>
          </a:p>
        </c:txPr>
        <c:crossAx val="605128248"/>
        <c:crosses val="autoZero"/>
        <c:auto val="1"/>
        <c:lblAlgn val="ctr"/>
        <c:lblOffset val="100"/>
        <c:tickLblSkip val="1"/>
        <c:noMultiLvlLbl val="0"/>
      </c:catAx>
      <c:valAx>
        <c:axId val="605128248"/>
        <c:scaling>
          <c:orientation val="minMax"/>
        </c:scaling>
        <c:delete val="1"/>
        <c:axPos val="l"/>
        <c:numFmt formatCode="0%" sourceLinked="1"/>
        <c:majorTickMark val="none"/>
        <c:minorTickMark val="none"/>
        <c:tickLblPos val="nextTo"/>
        <c:crossAx val="6051203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b="1">
          <a:latin typeface="Century Gothic" panose="020B0502020202020204" pitchFamily="34" charset="0"/>
        </a:defRPr>
      </a:pPr>
      <a:endParaRPr lang="es-E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574999999999999"/>
          <c:y val="4.7107141680379425E-2"/>
          <c:w val="0.79425000000000001"/>
          <c:h val="0.93532407407407403"/>
        </c:manualLayout>
      </c:layout>
      <c:barChart>
        <c:barDir val="bar"/>
        <c:grouping val="stacked"/>
        <c:varyColors val="0"/>
        <c:ser>
          <c:idx val="0"/>
          <c:order val="0"/>
          <c:tx>
            <c:v>bIOSIMILAR</c:v>
          </c:tx>
          <c:spPr>
            <a:solidFill>
              <a:srgbClr val="83082A"/>
            </a:solidFill>
            <a:ln>
              <a:solidFill>
                <a:srgbClr val="B4B4B4"/>
              </a:solidFill>
            </a:ln>
            <a:effectLst/>
          </c:spPr>
          <c:invertIfNegative val="0"/>
          <c:dPt>
            <c:idx val="1"/>
            <c:invertIfNegative val="0"/>
            <c:bubble3D val="0"/>
            <c:spPr>
              <a:solidFill>
                <a:srgbClr val="83082A"/>
              </a:solidFill>
              <a:ln>
                <a:solidFill>
                  <a:srgbClr val="B4B4B4"/>
                </a:solidFill>
              </a:ln>
              <a:effectLst/>
            </c:spPr>
            <c:extLst>
              <c:ext xmlns:c16="http://schemas.microsoft.com/office/drawing/2014/chart" uri="{C3380CC4-5D6E-409C-BE32-E72D297353CC}">
                <c16:uniqueId val="{00000001-C9D0-47D4-8717-0E36DB62C267}"/>
              </c:ext>
            </c:extLst>
          </c:dPt>
          <c:dLbls>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Century Gothic" panose="020B0502020202020204" pitchFamily="34" charset="0"/>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'2.4 G16'!$D$5:$D$12</c:f>
              <c:strCache>
                <c:ptCount val="8"/>
                <c:pt idx="0">
                  <c:v>Mérida</c:v>
                </c:pt>
                <c:pt idx="1">
                  <c:v>Plasencia</c:v>
                </c:pt>
                <c:pt idx="2">
                  <c:v>Navalmoral</c:v>
                </c:pt>
                <c:pt idx="3">
                  <c:v>Coria</c:v>
                </c:pt>
                <c:pt idx="4">
                  <c:v>Llerena-Zafra</c:v>
                </c:pt>
                <c:pt idx="5">
                  <c:v>Badajoz</c:v>
                </c:pt>
                <c:pt idx="6">
                  <c:v>Cáceres</c:v>
                </c:pt>
                <c:pt idx="7">
                  <c:v>Don Benito-Villanueva</c:v>
                </c:pt>
              </c:strCache>
            </c:strRef>
          </c:cat>
          <c:val>
            <c:numRef>
              <c:f>'2.4 G16'!$E$5:$E$12</c:f>
              <c:numCache>
                <c:formatCode>0.0</c:formatCode>
                <c:ptCount val="8"/>
                <c:pt idx="0">
                  <c:v>63.071630543500632</c:v>
                </c:pt>
                <c:pt idx="1">
                  <c:v>49.099961156266517</c:v>
                </c:pt>
                <c:pt idx="2">
                  <c:v>49.041154898002389</c:v>
                </c:pt>
                <c:pt idx="3">
                  <c:v>47.373251322013004</c:v>
                </c:pt>
                <c:pt idx="4">
                  <c:v>44.879801374668951</c:v>
                </c:pt>
                <c:pt idx="5">
                  <c:v>40.389129993200974</c:v>
                </c:pt>
                <c:pt idx="6">
                  <c:v>39.818133106082755</c:v>
                </c:pt>
                <c:pt idx="7">
                  <c:v>34.909155853458984</c:v>
                </c:pt>
              </c:numCache>
            </c:numRef>
          </c:val>
          <c:extLst>
            <c:ext xmlns:c16="http://schemas.microsoft.com/office/drawing/2014/chart" uri="{C3380CC4-5D6E-409C-BE32-E72D297353CC}">
              <c16:uniqueId val="{00000002-C9D0-47D4-8717-0E36DB62C267}"/>
            </c:ext>
          </c:extLst>
        </c:ser>
        <c:ser>
          <c:idx val="1"/>
          <c:order val="1"/>
          <c:tx>
            <c:v>100</c:v>
          </c:tx>
          <c:spPr>
            <a:solidFill>
              <a:schemeClr val="bg1">
                <a:lumMod val="95000"/>
              </a:schemeClr>
            </a:solidFill>
            <a:ln>
              <a:noFill/>
            </a:ln>
            <a:effectLst/>
          </c:spPr>
          <c:invertIfNegative val="0"/>
          <c:dLbls>
            <c:delete val="1"/>
          </c:dLbls>
          <c:cat>
            <c:strRef>
              <c:f>'2.4 G16'!$D$5:$D$12</c:f>
              <c:strCache>
                <c:ptCount val="8"/>
                <c:pt idx="0">
                  <c:v>Mérida</c:v>
                </c:pt>
                <c:pt idx="1">
                  <c:v>Plasencia</c:v>
                </c:pt>
                <c:pt idx="2">
                  <c:v>Navalmoral</c:v>
                </c:pt>
                <c:pt idx="3">
                  <c:v>Coria</c:v>
                </c:pt>
                <c:pt idx="4">
                  <c:v>Llerena-Zafra</c:v>
                </c:pt>
                <c:pt idx="5">
                  <c:v>Badajoz</c:v>
                </c:pt>
                <c:pt idx="6">
                  <c:v>Cáceres</c:v>
                </c:pt>
                <c:pt idx="7">
                  <c:v>Don Benito-Villanueva</c:v>
                </c:pt>
              </c:strCache>
            </c:strRef>
          </c:cat>
          <c:val>
            <c:numRef>
              <c:f>'2.4 G16'!$F$5:$F$12</c:f>
              <c:numCache>
                <c:formatCode>#,##0.0</c:formatCode>
                <c:ptCount val="8"/>
                <c:pt idx="0">
                  <c:v>36.928369456499368</c:v>
                </c:pt>
                <c:pt idx="1">
                  <c:v>50.900038843733483</c:v>
                </c:pt>
                <c:pt idx="2">
                  <c:v>50.958845101997611</c:v>
                </c:pt>
                <c:pt idx="3">
                  <c:v>52.626748677986996</c:v>
                </c:pt>
                <c:pt idx="4">
                  <c:v>55.120198625331049</c:v>
                </c:pt>
                <c:pt idx="5">
                  <c:v>59.610870006799026</c:v>
                </c:pt>
                <c:pt idx="6">
                  <c:v>60.181866893917245</c:v>
                </c:pt>
                <c:pt idx="7">
                  <c:v>65.090844146541016</c:v>
                </c:pt>
              </c:numCache>
            </c:numRef>
          </c:val>
          <c:extLst>
            <c:ext xmlns:c16="http://schemas.microsoft.com/office/drawing/2014/chart" uri="{C3380CC4-5D6E-409C-BE32-E72D297353CC}">
              <c16:uniqueId val="{00000003-C9D0-47D4-8717-0E36DB62C267}"/>
            </c:ext>
          </c:extLst>
        </c:ser>
        <c:dLbls>
          <c:showLegendKey val="0"/>
          <c:showVal val="1"/>
          <c:showCatName val="0"/>
          <c:showSerName val="0"/>
          <c:showPercent val="0"/>
          <c:showBubbleSize val="0"/>
        </c:dLbls>
        <c:gapWidth val="75"/>
        <c:overlap val="100"/>
        <c:axId val="544641104"/>
        <c:axId val="544641432"/>
      </c:barChart>
      <c:catAx>
        <c:axId val="544641104"/>
        <c:scaling>
          <c:orientation val="maxMin"/>
        </c:scaling>
        <c:delete val="0"/>
        <c:axPos val="l"/>
        <c:numFmt formatCode="General" sourceLinked="1"/>
        <c:majorTickMark val="none"/>
        <c:minorTickMark val="none"/>
        <c:tickLblPos val="nextTo"/>
        <c:spPr>
          <a:noFill/>
          <a:ln w="9525" cap="flat" cmpd="sng" algn="ctr">
            <a:solidFill>
              <a:srgbClr val="404040"/>
            </a:solidFill>
            <a:round/>
          </a:ln>
          <a:effectLst/>
        </c:spPr>
        <c:txPr>
          <a:bodyPr rot="0" spcFirstLastPara="1" vertOverflow="ellipsis"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crossAx val="544641432"/>
        <c:crosses val="autoZero"/>
        <c:auto val="0"/>
        <c:lblAlgn val="ctr"/>
        <c:lblOffset val="100"/>
        <c:noMultiLvlLbl val="0"/>
      </c:catAx>
      <c:valAx>
        <c:axId val="544641432"/>
        <c:scaling>
          <c:orientation val="minMax"/>
        </c:scaling>
        <c:delete val="1"/>
        <c:axPos val="t"/>
        <c:numFmt formatCode="#,##0" sourceLinked="0"/>
        <c:majorTickMark val="none"/>
        <c:minorTickMark val="none"/>
        <c:tickLblPos val="nextTo"/>
        <c:crossAx val="54464110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900" b="1">
          <a:solidFill>
            <a:srgbClr val="404040"/>
          </a:solidFill>
          <a:latin typeface="Century Gothic" panose="020B0502020202020204" pitchFamily="34" charset="0"/>
        </a:defRPr>
      </a:pPr>
      <a:endParaRPr lang="es-E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106809074675813"/>
          <c:y val="3.2337962962962964E-2"/>
          <c:w val="0.85998028544875549"/>
          <c:h val="0.69289816904941059"/>
        </c:manualLayout>
      </c:layout>
      <c:lineChart>
        <c:grouping val="standard"/>
        <c:varyColors val="0"/>
        <c:ser>
          <c:idx val="0"/>
          <c:order val="0"/>
          <c:tx>
            <c:strRef>
              <c:f>'2.4 G17'!$D$6</c:f>
              <c:strCache>
                <c:ptCount val="1"/>
                <c:pt idx="0">
                  <c:v>Badajoz</c:v>
                </c:pt>
              </c:strCache>
            </c:strRef>
          </c:tx>
          <c:spPr>
            <a:ln w="28575" cap="rnd">
              <a:noFill/>
              <a:round/>
            </a:ln>
            <a:effectLst/>
          </c:spPr>
          <c:marker>
            <c:symbol val="circle"/>
            <c:size val="5"/>
            <c:spPr>
              <a:solidFill>
                <a:srgbClr val="B4B4B4"/>
              </a:solidFill>
              <a:ln w="9525">
                <a:noFill/>
              </a:ln>
              <a:effectLst/>
            </c:spPr>
          </c:marker>
          <c:dPt>
            <c:idx val="0"/>
            <c:marker>
              <c:symbol val="circle"/>
              <c:size val="5"/>
              <c:spPr>
                <a:solidFill>
                  <a:srgbClr val="B4B4B4"/>
                </a:solidFill>
                <a:ln w="9525">
                  <a:noFill/>
                </a:ln>
                <a:effectLst/>
              </c:spPr>
            </c:marker>
            <c:bubble3D val="0"/>
            <c:spPr>
              <a:ln w="28575" cap="rnd">
                <a:noFill/>
                <a:round/>
              </a:ln>
              <a:effectLst/>
            </c:spPr>
            <c:extLst>
              <c:ext xmlns:c16="http://schemas.microsoft.com/office/drawing/2014/chart" uri="{C3380CC4-5D6E-409C-BE32-E72D297353CC}">
                <c16:uniqueId val="{00000001-0668-4C45-8617-368AC4235B9D}"/>
              </c:ext>
            </c:extLst>
          </c:dPt>
          <c:cat>
            <c:strRef>
              <c:f>'2.4 G17'!$E$5:$S$5</c:f>
              <c:strCache>
                <c:ptCount val="15"/>
                <c:pt idx="0">
                  <c:v>Adalimumab</c:v>
                </c:pt>
                <c:pt idx="1">
                  <c:v>Condroitin sulfato</c:v>
                </c:pt>
                <c:pt idx="2">
                  <c:v>Enoxaparina</c:v>
                </c:pt>
                <c:pt idx="3">
                  <c:v>Eritropoyetina</c:v>
                </c:pt>
                <c:pt idx="4">
                  <c:v>Etanercept</c:v>
                </c:pt>
                <c:pt idx="5">
                  <c:v>Filgrastim</c:v>
                </c:pt>
                <c:pt idx="6">
                  <c:v>Folitropina alfa</c:v>
                </c:pt>
                <c:pt idx="7">
                  <c:v>Infliximab</c:v>
                </c:pt>
                <c:pt idx="8">
                  <c:v>Insulina glargina</c:v>
                </c:pt>
                <c:pt idx="9">
                  <c:v>Pegfilgrastim</c:v>
                </c:pt>
                <c:pt idx="10">
                  <c:v>Rituximab</c:v>
                </c:pt>
                <c:pt idx="11">
                  <c:v>Bevacizumab</c:v>
                </c:pt>
                <c:pt idx="12">
                  <c:v>Somatropina</c:v>
                </c:pt>
                <c:pt idx="13">
                  <c:v>Teriparatida</c:v>
                </c:pt>
                <c:pt idx="14">
                  <c:v>Trastuzumab</c:v>
                </c:pt>
              </c:strCache>
            </c:strRef>
          </c:cat>
          <c:val>
            <c:numRef>
              <c:f>'2.4 G17'!$E$6:$S$6</c:f>
              <c:numCache>
                <c:formatCode>0.00</c:formatCode>
                <c:ptCount val="15"/>
                <c:pt idx="0">
                  <c:v>0.55089277091775857</c:v>
                </c:pt>
                <c:pt idx="1">
                  <c:v>0</c:v>
                </c:pt>
                <c:pt idx="2">
                  <c:v>1</c:v>
                </c:pt>
                <c:pt idx="3">
                  <c:v>0.1335087597811786</c:v>
                </c:pt>
                <c:pt idx="4">
                  <c:v>0.46659554179506152</c:v>
                </c:pt>
                <c:pt idx="5">
                  <c:v>0.98888875309381308</c:v>
                </c:pt>
                <c:pt idx="6">
                  <c:v>1</c:v>
                </c:pt>
                <c:pt idx="7">
                  <c:v>0.43699731903485256</c:v>
                </c:pt>
                <c:pt idx="8">
                  <c:v>0.47273704002148803</c:v>
                </c:pt>
                <c:pt idx="9">
                  <c:v>1</c:v>
                </c:pt>
                <c:pt idx="10">
                  <c:v>0.95680751173708922</c:v>
                </c:pt>
                <c:pt idx="11">
                  <c:v>0.99584631360332299</c:v>
                </c:pt>
                <c:pt idx="12">
                  <c:v>0.17231178819701229</c:v>
                </c:pt>
                <c:pt idx="13">
                  <c:v>0</c:v>
                </c:pt>
                <c:pt idx="14">
                  <c:v>0.57553956834532372</c:v>
                </c:pt>
              </c:numCache>
            </c:numRef>
          </c:val>
          <c:smooth val="0"/>
          <c:extLst>
            <c:ext xmlns:c16="http://schemas.microsoft.com/office/drawing/2014/chart" uri="{C3380CC4-5D6E-409C-BE32-E72D297353CC}">
              <c16:uniqueId val="{00000022-69B4-4535-B4B4-C2F4C7C96417}"/>
            </c:ext>
          </c:extLst>
        </c:ser>
        <c:ser>
          <c:idx val="1"/>
          <c:order val="1"/>
          <c:tx>
            <c:strRef>
              <c:f>'2.4 G17'!$D$7</c:f>
              <c:strCache>
                <c:ptCount val="1"/>
                <c:pt idx="0">
                  <c:v>Cáceres</c:v>
                </c:pt>
              </c:strCache>
            </c:strRef>
          </c:tx>
          <c:spPr>
            <a:ln w="28575" cap="rnd">
              <a:noFill/>
              <a:round/>
            </a:ln>
            <a:effectLst/>
          </c:spPr>
          <c:marker>
            <c:symbol val="circle"/>
            <c:size val="5"/>
            <c:spPr>
              <a:solidFill>
                <a:srgbClr val="B4B4B4"/>
              </a:solidFill>
              <a:ln w="9525">
                <a:noFill/>
              </a:ln>
              <a:effectLst/>
            </c:spPr>
          </c:marker>
          <c:cat>
            <c:strRef>
              <c:f>'2.4 G17'!$E$5:$S$5</c:f>
              <c:strCache>
                <c:ptCount val="15"/>
                <c:pt idx="0">
                  <c:v>Adalimumab</c:v>
                </c:pt>
                <c:pt idx="1">
                  <c:v>Condroitin sulfato</c:v>
                </c:pt>
                <c:pt idx="2">
                  <c:v>Enoxaparina</c:v>
                </c:pt>
                <c:pt idx="3">
                  <c:v>Eritropoyetina</c:v>
                </c:pt>
                <c:pt idx="4">
                  <c:v>Etanercept</c:v>
                </c:pt>
                <c:pt idx="5">
                  <c:v>Filgrastim</c:v>
                </c:pt>
                <c:pt idx="6">
                  <c:v>Folitropina alfa</c:v>
                </c:pt>
                <c:pt idx="7">
                  <c:v>Infliximab</c:v>
                </c:pt>
                <c:pt idx="8">
                  <c:v>Insulina glargina</c:v>
                </c:pt>
                <c:pt idx="9">
                  <c:v>Pegfilgrastim</c:v>
                </c:pt>
                <c:pt idx="10">
                  <c:v>Rituximab</c:v>
                </c:pt>
                <c:pt idx="11">
                  <c:v>Bevacizumab</c:v>
                </c:pt>
                <c:pt idx="12">
                  <c:v>Somatropina</c:v>
                </c:pt>
                <c:pt idx="13">
                  <c:v>Teriparatida</c:v>
                </c:pt>
                <c:pt idx="14">
                  <c:v>Trastuzumab</c:v>
                </c:pt>
              </c:strCache>
            </c:strRef>
          </c:cat>
          <c:val>
            <c:numRef>
              <c:f>'2.4 G17'!$E$7:$S$7</c:f>
              <c:numCache>
                <c:formatCode>0.00</c:formatCode>
                <c:ptCount val="15"/>
                <c:pt idx="0">
                  <c:v>0.51361760660247591</c:v>
                </c:pt>
                <c:pt idx="1">
                  <c:v>0</c:v>
                </c:pt>
                <c:pt idx="2">
                  <c:v>0.93161200279134682</c:v>
                </c:pt>
                <c:pt idx="3">
                  <c:v>0.27043294614572333</c:v>
                </c:pt>
                <c:pt idx="4">
                  <c:v>0.24656968696792844</c:v>
                </c:pt>
                <c:pt idx="5">
                  <c:v>1</c:v>
                </c:pt>
                <c:pt idx="6">
                  <c:v>1</c:v>
                </c:pt>
                <c:pt idx="7">
                  <c:v>0.65204927249595779</c:v>
                </c:pt>
                <c:pt idx="8">
                  <c:v>3.3662837296286399E-2</c:v>
                </c:pt>
                <c:pt idx="9">
                  <c:v>1</c:v>
                </c:pt>
                <c:pt idx="10">
                  <c:v>0.87071240105540892</c:v>
                </c:pt>
                <c:pt idx="11">
                  <c:v>0.78047263681592038</c:v>
                </c:pt>
                <c:pt idx="12">
                  <c:v>0.15950528261415239</c:v>
                </c:pt>
                <c:pt idx="13">
                  <c:v>0</c:v>
                </c:pt>
                <c:pt idx="14">
                  <c:v>0.8468052347959969</c:v>
                </c:pt>
              </c:numCache>
            </c:numRef>
          </c:val>
          <c:smooth val="0"/>
          <c:extLst>
            <c:ext xmlns:c16="http://schemas.microsoft.com/office/drawing/2014/chart" uri="{C3380CC4-5D6E-409C-BE32-E72D297353CC}">
              <c16:uniqueId val="{00000023-69B4-4535-B4B4-C2F4C7C96417}"/>
            </c:ext>
          </c:extLst>
        </c:ser>
        <c:ser>
          <c:idx val="2"/>
          <c:order val="2"/>
          <c:tx>
            <c:strRef>
              <c:f>'2.4 G17'!$D$8</c:f>
              <c:strCache>
                <c:ptCount val="1"/>
                <c:pt idx="0">
                  <c:v>Mérida</c:v>
                </c:pt>
              </c:strCache>
            </c:strRef>
          </c:tx>
          <c:spPr>
            <a:ln w="28575" cap="rnd">
              <a:noFill/>
              <a:round/>
            </a:ln>
            <a:effectLst/>
          </c:spPr>
          <c:marker>
            <c:symbol val="circle"/>
            <c:size val="5"/>
            <c:spPr>
              <a:solidFill>
                <a:srgbClr val="B4B4B4"/>
              </a:solidFill>
              <a:ln w="9525">
                <a:noFill/>
              </a:ln>
              <a:effectLst/>
            </c:spPr>
          </c:marker>
          <c:cat>
            <c:strRef>
              <c:f>'2.4 G17'!$E$5:$S$5</c:f>
              <c:strCache>
                <c:ptCount val="15"/>
                <c:pt idx="0">
                  <c:v>Adalimumab</c:v>
                </c:pt>
                <c:pt idx="1">
                  <c:v>Condroitin sulfato</c:v>
                </c:pt>
                <c:pt idx="2">
                  <c:v>Enoxaparina</c:v>
                </c:pt>
                <c:pt idx="3">
                  <c:v>Eritropoyetina</c:v>
                </c:pt>
                <c:pt idx="4">
                  <c:v>Etanercept</c:v>
                </c:pt>
                <c:pt idx="5">
                  <c:v>Filgrastim</c:v>
                </c:pt>
                <c:pt idx="6">
                  <c:v>Folitropina alfa</c:v>
                </c:pt>
                <c:pt idx="7">
                  <c:v>Infliximab</c:v>
                </c:pt>
                <c:pt idx="8">
                  <c:v>Insulina glargina</c:v>
                </c:pt>
                <c:pt idx="9">
                  <c:v>Pegfilgrastim</c:v>
                </c:pt>
                <c:pt idx="10">
                  <c:v>Rituximab</c:v>
                </c:pt>
                <c:pt idx="11">
                  <c:v>Bevacizumab</c:v>
                </c:pt>
                <c:pt idx="12">
                  <c:v>Somatropina</c:v>
                </c:pt>
                <c:pt idx="13">
                  <c:v>Teriparatida</c:v>
                </c:pt>
                <c:pt idx="14">
                  <c:v>Trastuzumab</c:v>
                </c:pt>
              </c:strCache>
            </c:strRef>
          </c:cat>
          <c:val>
            <c:numRef>
              <c:f>'2.4 G17'!$E$8:$S$8</c:f>
              <c:numCache>
                <c:formatCode>0.00</c:formatCode>
                <c:ptCount val="15"/>
                <c:pt idx="0">
                  <c:v>0.83469554273856861</c:v>
                </c:pt>
                <c:pt idx="1">
                  <c:v>0</c:v>
                </c:pt>
                <c:pt idx="2">
                  <c:v>1</c:v>
                </c:pt>
                <c:pt idx="3">
                  <c:v>7.1065989847715741E-2</c:v>
                </c:pt>
                <c:pt idx="4">
                  <c:v>0.67846597476963344</c:v>
                </c:pt>
                <c:pt idx="5">
                  <c:v>0.99297663165087668</c:v>
                </c:pt>
                <c:pt idx="6">
                  <c:v>1</c:v>
                </c:pt>
                <c:pt idx="7">
                  <c:v>0.81641213073154983</c:v>
                </c:pt>
                <c:pt idx="8">
                  <c:v>0</c:v>
                </c:pt>
                <c:pt idx="9">
                  <c:v>0.94252873563218387</c:v>
                </c:pt>
                <c:pt idx="10">
                  <c:v>0.97681159420289854</c:v>
                </c:pt>
                <c:pt idx="11">
                  <c:v>0.87908496732026142</c:v>
                </c:pt>
                <c:pt idx="12">
                  <c:v>0.57734204793028321</c:v>
                </c:pt>
                <c:pt idx="13">
                  <c:v>0</c:v>
                </c:pt>
                <c:pt idx="14">
                  <c:v>0.43785310734463279</c:v>
                </c:pt>
              </c:numCache>
            </c:numRef>
          </c:val>
          <c:smooth val="0"/>
          <c:extLst>
            <c:ext xmlns:c16="http://schemas.microsoft.com/office/drawing/2014/chart" uri="{C3380CC4-5D6E-409C-BE32-E72D297353CC}">
              <c16:uniqueId val="{00000024-69B4-4535-B4B4-C2F4C7C96417}"/>
            </c:ext>
          </c:extLst>
        </c:ser>
        <c:ser>
          <c:idx val="3"/>
          <c:order val="3"/>
          <c:tx>
            <c:strRef>
              <c:f>'2.4 G17'!$D$9</c:f>
              <c:strCache>
                <c:ptCount val="1"/>
                <c:pt idx="0">
                  <c:v>Don Benito</c:v>
                </c:pt>
              </c:strCache>
            </c:strRef>
          </c:tx>
          <c:spPr>
            <a:ln w="28575" cap="rnd">
              <a:noFill/>
              <a:round/>
            </a:ln>
            <a:effectLst/>
          </c:spPr>
          <c:marker>
            <c:symbol val="circle"/>
            <c:size val="5"/>
            <c:spPr>
              <a:solidFill>
                <a:srgbClr val="B4B4B4"/>
              </a:solidFill>
              <a:ln w="9525">
                <a:noFill/>
              </a:ln>
              <a:effectLst/>
            </c:spPr>
          </c:marker>
          <c:cat>
            <c:strRef>
              <c:f>'2.4 G17'!$E$5:$S$5</c:f>
              <c:strCache>
                <c:ptCount val="15"/>
                <c:pt idx="0">
                  <c:v>Adalimumab</c:v>
                </c:pt>
                <c:pt idx="1">
                  <c:v>Condroitin sulfato</c:v>
                </c:pt>
                <c:pt idx="2">
                  <c:v>Enoxaparina</c:v>
                </c:pt>
                <c:pt idx="3">
                  <c:v>Eritropoyetina</c:v>
                </c:pt>
                <c:pt idx="4">
                  <c:v>Etanercept</c:v>
                </c:pt>
                <c:pt idx="5">
                  <c:v>Filgrastim</c:v>
                </c:pt>
                <c:pt idx="6">
                  <c:v>Folitropina alfa</c:v>
                </c:pt>
                <c:pt idx="7">
                  <c:v>Infliximab</c:v>
                </c:pt>
                <c:pt idx="8">
                  <c:v>Insulina glargina</c:v>
                </c:pt>
                <c:pt idx="9">
                  <c:v>Pegfilgrastim</c:v>
                </c:pt>
                <c:pt idx="10">
                  <c:v>Rituximab</c:v>
                </c:pt>
                <c:pt idx="11">
                  <c:v>Bevacizumab</c:v>
                </c:pt>
                <c:pt idx="12">
                  <c:v>Somatropina</c:v>
                </c:pt>
                <c:pt idx="13">
                  <c:v>Teriparatida</c:v>
                </c:pt>
                <c:pt idx="14">
                  <c:v>Trastuzumab</c:v>
                </c:pt>
              </c:strCache>
            </c:strRef>
          </c:cat>
          <c:val>
            <c:numRef>
              <c:f>'2.4 G17'!$E$9:$S$9</c:f>
              <c:numCache>
                <c:formatCode>0.00</c:formatCode>
                <c:ptCount val="15"/>
                <c:pt idx="0">
                  <c:v>0.51546405333422529</c:v>
                </c:pt>
                <c:pt idx="1">
                  <c:v>0</c:v>
                </c:pt>
                <c:pt idx="2">
                  <c:v>1</c:v>
                </c:pt>
                <c:pt idx="3">
                  <c:v>1</c:v>
                </c:pt>
                <c:pt idx="4">
                  <c:v>0.26195858001422184</c:v>
                </c:pt>
                <c:pt idx="5">
                  <c:v>1</c:v>
                </c:pt>
                <c:pt idx="6">
                  <c:v>1</c:v>
                </c:pt>
                <c:pt idx="7">
                  <c:v>0.5271867612293144</c:v>
                </c:pt>
                <c:pt idx="8">
                  <c:v>0.7142857142857143</c:v>
                </c:pt>
                <c:pt idx="9">
                  <c:v>1</c:v>
                </c:pt>
                <c:pt idx="10">
                  <c:v>0.92324561403508776</c:v>
                </c:pt>
                <c:pt idx="11">
                  <c:v>0.93181818181818177</c:v>
                </c:pt>
                <c:pt idx="12">
                  <c:v>0.11200840754466508</c:v>
                </c:pt>
                <c:pt idx="13">
                  <c:v>0</c:v>
                </c:pt>
                <c:pt idx="14">
                  <c:v>0.48136142625607781</c:v>
                </c:pt>
              </c:numCache>
            </c:numRef>
          </c:val>
          <c:smooth val="0"/>
          <c:extLst>
            <c:ext xmlns:c16="http://schemas.microsoft.com/office/drawing/2014/chart" uri="{C3380CC4-5D6E-409C-BE32-E72D297353CC}">
              <c16:uniqueId val="{00000025-69B4-4535-B4B4-C2F4C7C96417}"/>
            </c:ext>
          </c:extLst>
        </c:ser>
        <c:ser>
          <c:idx val="4"/>
          <c:order val="4"/>
          <c:tx>
            <c:strRef>
              <c:f>'2.4 G17'!$D$10</c:f>
              <c:strCache>
                <c:ptCount val="1"/>
                <c:pt idx="0">
                  <c:v>Plasencia</c:v>
                </c:pt>
              </c:strCache>
            </c:strRef>
          </c:tx>
          <c:spPr>
            <a:ln w="28575" cap="rnd">
              <a:noFill/>
              <a:round/>
            </a:ln>
            <a:effectLst/>
          </c:spPr>
          <c:marker>
            <c:symbol val="circle"/>
            <c:size val="5"/>
            <c:spPr>
              <a:solidFill>
                <a:srgbClr val="B4B4B4"/>
              </a:solidFill>
              <a:ln w="9525">
                <a:noFill/>
              </a:ln>
              <a:effectLst/>
            </c:spPr>
          </c:marker>
          <c:cat>
            <c:strRef>
              <c:f>'2.4 G17'!$E$5:$S$5</c:f>
              <c:strCache>
                <c:ptCount val="15"/>
                <c:pt idx="0">
                  <c:v>Adalimumab</c:v>
                </c:pt>
                <c:pt idx="1">
                  <c:v>Condroitin sulfato</c:v>
                </c:pt>
                <c:pt idx="2">
                  <c:v>Enoxaparina</c:v>
                </c:pt>
                <c:pt idx="3">
                  <c:v>Eritropoyetina</c:v>
                </c:pt>
                <c:pt idx="4">
                  <c:v>Etanercept</c:v>
                </c:pt>
                <c:pt idx="5">
                  <c:v>Filgrastim</c:v>
                </c:pt>
                <c:pt idx="6">
                  <c:v>Folitropina alfa</c:v>
                </c:pt>
                <c:pt idx="7">
                  <c:v>Infliximab</c:v>
                </c:pt>
                <c:pt idx="8">
                  <c:v>Insulina glargina</c:v>
                </c:pt>
                <c:pt idx="9">
                  <c:v>Pegfilgrastim</c:v>
                </c:pt>
                <c:pt idx="10">
                  <c:v>Rituximab</c:v>
                </c:pt>
                <c:pt idx="11">
                  <c:v>Bevacizumab</c:v>
                </c:pt>
                <c:pt idx="12">
                  <c:v>Somatropina</c:v>
                </c:pt>
                <c:pt idx="13">
                  <c:v>Teriparatida</c:v>
                </c:pt>
                <c:pt idx="14">
                  <c:v>Trastuzumab</c:v>
                </c:pt>
              </c:strCache>
            </c:strRef>
          </c:cat>
          <c:val>
            <c:numRef>
              <c:f>'2.4 G17'!$E$10:$S$10</c:f>
              <c:numCache>
                <c:formatCode>0.00</c:formatCode>
                <c:ptCount val="15"/>
                <c:pt idx="0">
                  <c:v>0.76779897626803173</c:v>
                </c:pt>
                <c:pt idx="1">
                  <c:v>0</c:v>
                </c:pt>
                <c:pt idx="2">
                  <c:v>1</c:v>
                </c:pt>
                <c:pt idx="3">
                  <c:v>1</c:v>
                </c:pt>
                <c:pt idx="4">
                  <c:v>0.68613074412579333</c:v>
                </c:pt>
                <c:pt idx="5">
                  <c:v>1</c:v>
                </c:pt>
                <c:pt idx="6">
                  <c:v>1</c:v>
                </c:pt>
                <c:pt idx="7">
                  <c:v>0.68648998060762767</c:v>
                </c:pt>
                <c:pt idx="8">
                  <c:v>0.13973268529769137</c:v>
                </c:pt>
                <c:pt idx="9">
                  <c:v>1</c:v>
                </c:pt>
                <c:pt idx="10">
                  <c:v>0.87931034482758619</c:v>
                </c:pt>
                <c:pt idx="11">
                  <c:v>0.89098837209302328</c:v>
                </c:pt>
                <c:pt idx="12">
                  <c:v>0.11123090990978696</c:v>
                </c:pt>
                <c:pt idx="13">
                  <c:v>1</c:v>
                </c:pt>
                <c:pt idx="14">
                  <c:v>0.65853658536585369</c:v>
                </c:pt>
              </c:numCache>
            </c:numRef>
          </c:val>
          <c:smooth val="0"/>
          <c:extLst>
            <c:ext xmlns:c16="http://schemas.microsoft.com/office/drawing/2014/chart" uri="{C3380CC4-5D6E-409C-BE32-E72D297353CC}">
              <c16:uniqueId val="{00000026-69B4-4535-B4B4-C2F4C7C96417}"/>
            </c:ext>
          </c:extLst>
        </c:ser>
        <c:ser>
          <c:idx val="5"/>
          <c:order val="5"/>
          <c:tx>
            <c:strRef>
              <c:f>'2.4 G17'!$D$11</c:f>
              <c:strCache>
                <c:ptCount val="1"/>
                <c:pt idx="0">
                  <c:v>Llerena</c:v>
                </c:pt>
              </c:strCache>
            </c:strRef>
          </c:tx>
          <c:spPr>
            <a:ln w="28575" cap="rnd">
              <a:noFill/>
              <a:round/>
            </a:ln>
            <a:effectLst/>
          </c:spPr>
          <c:marker>
            <c:symbol val="circle"/>
            <c:size val="5"/>
            <c:spPr>
              <a:solidFill>
                <a:srgbClr val="B4B4B4"/>
              </a:solidFill>
              <a:ln w="9525">
                <a:noFill/>
              </a:ln>
              <a:effectLst/>
            </c:spPr>
          </c:marker>
          <c:dPt>
            <c:idx val="0"/>
            <c:marker>
              <c:symbol val="circle"/>
              <c:size val="5"/>
              <c:spPr>
                <a:solidFill>
                  <a:srgbClr val="B4B4B4"/>
                </a:solidFill>
                <a:ln w="9525">
                  <a:noFill/>
                </a:ln>
                <a:effectLst/>
              </c:spPr>
            </c:marker>
            <c:bubble3D val="0"/>
            <c:spPr>
              <a:ln w="28575" cap="rnd">
                <a:noFill/>
                <a:round/>
              </a:ln>
              <a:effectLst/>
            </c:spPr>
            <c:extLst>
              <c:ext xmlns:c16="http://schemas.microsoft.com/office/drawing/2014/chart" uri="{C3380CC4-5D6E-409C-BE32-E72D297353CC}">
                <c16:uniqueId val="{00000003-0668-4C45-8617-368AC4235B9D}"/>
              </c:ext>
            </c:extLst>
          </c:dPt>
          <c:cat>
            <c:strRef>
              <c:f>'2.4 G17'!$E$5:$S$5</c:f>
              <c:strCache>
                <c:ptCount val="15"/>
                <c:pt idx="0">
                  <c:v>Adalimumab</c:v>
                </c:pt>
                <c:pt idx="1">
                  <c:v>Condroitin sulfato</c:v>
                </c:pt>
                <c:pt idx="2">
                  <c:v>Enoxaparina</c:v>
                </c:pt>
                <c:pt idx="3">
                  <c:v>Eritropoyetina</c:v>
                </c:pt>
                <c:pt idx="4">
                  <c:v>Etanercept</c:v>
                </c:pt>
                <c:pt idx="5">
                  <c:v>Filgrastim</c:v>
                </c:pt>
                <c:pt idx="6">
                  <c:v>Folitropina alfa</c:v>
                </c:pt>
                <c:pt idx="7">
                  <c:v>Infliximab</c:v>
                </c:pt>
                <c:pt idx="8">
                  <c:v>Insulina glargina</c:v>
                </c:pt>
                <c:pt idx="9">
                  <c:v>Pegfilgrastim</c:v>
                </c:pt>
                <c:pt idx="10">
                  <c:v>Rituximab</c:v>
                </c:pt>
                <c:pt idx="11">
                  <c:v>Bevacizumab</c:v>
                </c:pt>
                <c:pt idx="12">
                  <c:v>Somatropina</c:v>
                </c:pt>
                <c:pt idx="13">
                  <c:v>Teriparatida</c:v>
                </c:pt>
                <c:pt idx="14">
                  <c:v>Trastuzumab</c:v>
                </c:pt>
              </c:strCache>
            </c:strRef>
          </c:cat>
          <c:val>
            <c:numRef>
              <c:f>'2.4 G17'!$E$11:$S$11</c:f>
              <c:numCache>
                <c:formatCode>0.00</c:formatCode>
                <c:ptCount val="15"/>
                <c:pt idx="0">
                  <c:v>0.46233649075327016</c:v>
                </c:pt>
                <c:pt idx="1">
                  <c:v>0</c:v>
                </c:pt>
                <c:pt idx="2">
                  <c:v>1</c:v>
                </c:pt>
                <c:pt idx="3">
                  <c:v>1</c:v>
                </c:pt>
                <c:pt idx="4">
                  <c:v>0.39151815639469179</c:v>
                </c:pt>
                <c:pt idx="5">
                  <c:v>1</c:v>
                </c:pt>
                <c:pt idx="6">
                  <c:v>1</c:v>
                </c:pt>
                <c:pt idx="7">
                  <c:v>0.74840764331210186</c:v>
                </c:pt>
                <c:pt idx="8">
                  <c:v>0</c:v>
                </c:pt>
                <c:pt idx="9">
                  <c:v>1</c:v>
                </c:pt>
                <c:pt idx="10">
                  <c:v>0.90384615384615385</c:v>
                </c:pt>
                <c:pt idx="11">
                  <c:v>1</c:v>
                </c:pt>
                <c:pt idx="12">
                  <c:v>0.23177863357580944</c:v>
                </c:pt>
                <c:pt idx="13">
                  <c:v>0</c:v>
                </c:pt>
                <c:pt idx="14">
                  <c:v>0.87577639751552794</c:v>
                </c:pt>
              </c:numCache>
            </c:numRef>
          </c:val>
          <c:smooth val="0"/>
          <c:extLst>
            <c:ext xmlns:c16="http://schemas.microsoft.com/office/drawing/2014/chart" uri="{C3380CC4-5D6E-409C-BE32-E72D297353CC}">
              <c16:uniqueId val="{00000027-69B4-4535-B4B4-C2F4C7C96417}"/>
            </c:ext>
          </c:extLst>
        </c:ser>
        <c:ser>
          <c:idx val="6"/>
          <c:order val="6"/>
          <c:tx>
            <c:strRef>
              <c:f>'2.4 G17'!$D$12</c:f>
              <c:strCache>
                <c:ptCount val="1"/>
                <c:pt idx="0">
                  <c:v>Navalmoral</c:v>
                </c:pt>
              </c:strCache>
            </c:strRef>
          </c:tx>
          <c:spPr>
            <a:ln w="28575" cap="rnd">
              <a:noFill/>
              <a:round/>
            </a:ln>
            <a:effectLst/>
          </c:spPr>
          <c:marker>
            <c:symbol val="circle"/>
            <c:size val="5"/>
            <c:spPr>
              <a:solidFill>
                <a:srgbClr val="B4B4B4"/>
              </a:solidFill>
              <a:ln w="9525">
                <a:noFill/>
              </a:ln>
              <a:effectLst/>
            </c:spPr>
          </c:marker>
          <c:cat>
            <c:strRef>
              <c:f>'2.4 G17'!$E$5:$S$5</c:f>
              <c:strCache>
                <c:ptCount val="15"/>
                <c:pt idx="0">
                  <c:v>Adalimumab</c:v>
                </c:pt>
                <c:pt idx="1">
                  <c:v>Condroitin sulfato</c:v>
                </c:pt>
                <c:pt idx="2">
                  <c:v>Enoxaparina</c:v>
                </c:pt>
                <c:pt idx="3">
                  <c:v>Eritropoyetina</c:v>
                </c:pt>
                <c:pt idx="4">
                  <c:v>Etanercept</c:v>
                </c:pt>
                <c:pt idx="5">
                  <c:v>Filgrastim</c:v>
                </c:pt>
                <c:pt idx="6">
                  <c:v>Folitropina alfa</c:v>
                </c:pt>
                <c:pt idx="7">
                  <c:v>Infliximab</c:v>
                </c:pt>
                <c:pt idx="8">
                  <c:v>Insulina glargina</c:v>
                </c:pt>
                <c:pt idx="9">
                  <c:v>Pegfilgrastim</c:v>
                </c:pt>
                <c:pt idx="10">
                  <c:v>Rituximab</c:v>
                </c:pt>
                <c:pt idx="11">
                  <c:v>Bevacizumab</c:v>
                </c:pt>
                <c:pt idx="12">
                  <c:v>Somatropina</c:v>
                </c:pt>
                <c:pt idx="13">
                  <c:v>Teriparatida</c:v>
                </c:pt>
                <c:pt idx="14">
                  <c:v>Trastuzumab</c:v>
                </c:pt>
              </c:strCache>
            </c:strRef>
          </c:cat>
          <c:val>
            <c:numRef>
              <c:f>'2.4 G17'!$E$12:$S$12</c:f>
              <c:numCache>
                <c:formatCode>0.00</c:formatCode>
                <c:ptCount val="15"/>
                <c:pt idx="0">
                  <c:v>0.63839541547277934</c:v>
                </c:pt>
                <c:pt idx="1">
                  <c:v>0</c:v>
                </c:pt>
                <c:pt idx="2">
                  <c:v>1</c:v>
                </c:pt>
                <c:pt idx="3">
                  <c:v>1</c:v>
                </c:pt>
                <c:pt idx="4">
                  <c:v>0.7938247884438987</c:v>
                </c:pt>
                <c:pt idx="5">
                  <c:v>1</c:v>
                </c:pt>
                <c:pt idx="6">
                  <c:v>1</c:v>
                </c:pt>
                <c:pt idx="7">
                  <c:v>0.45874587458745875</c:v>
                </c:pt>
                <c:pt idx="8">
                  <c:v>0</c:v>
                </c:pt>
                <c:pt idx="9">
                  <c:v>0</c:v>
                </c:pt>
                <c:pt idx="10">
                  <c:v>1</c:v>
                </c:pt>
                <c:pt idx="11">
                  <c:v>1</c:v>
                </c:pt>
                <c:pt idx="12">
                  <c:v>0.14822134387351779</c:v>
                </c:pt>
                <c:pt idx="13">
                  <c:v>0</c:v>
                </c:pt>
                <c:pt idx="14">
                  <c:v>0.42857142857142855</c:v>
                </c:pt>
              </c:numCache>
            </c:numRef>
          </c:val>
          <c:smooth val="0"/>
          <c:extLst>
            <c:ext xmlns:c16="http://schemas.microsoft.com/office/drawing/2014/chart" uri="{C3380CC4-5D6E-409C-BE32-E72D297353CC}">
              <c16:uniqueId val="{00000028-69B4-4535-B4B4-C2F4C7C96417}"/>
            </c:ext>
          </c:extLst>
        </c:ser>
        <c:ser>
          <c:idx val="7"/>
          <c:order val="7"/>
          <c:tx>
            <c:strRef>
              <c:f>'2.4 G17'!$D$13</c:f>
              <c:strCache>
                <c:ptCount val="1"/>
                <c:pt idx="0">
                  <c:v>Coria</c:v>
                </c:pt>
              </c:strCache>
            </c:strRef>
          </c:tx>
          <c:spPr>
            <a:ln w="28575" cap="rnd">
              <a:noFill/>
              <a:round/>
            </a:ln>
            <a:effectLst/>
          </c:spPr>
          <c:marker>
            <c:symbol val="circle"/>
            <c:size val="5"/>
            <c:spPr>
              <a:solidFill>
                <a:srgbClr val="B4B4B4"/>
              </a:solidFill>
              <a:ln w="9525">
                <a:noFill/>
              </a:ln>
              <a:effectLst/>
            </c:spPr>
          </c:marker>
          <c:cat>
            <c:strRef>
              <c:f>'2.4 G17'!$E$5:$S$5</c:f>
              <c:strCache>
                <c:ptCount val="15"/>
                <c:pt idx="0">
                  <c:v>Adalimumab</c:v>
                </c:pt>
                <c:pt idx="1">
                  <c:v>Condroitin sulfato</c:v>
                </c:pt>
                <c:pt idx="2">
                  <c:v>Enoxaparina</c:v>
                </c:pt>
                <c:pt idx="3">
                  <c:v>Eritropoyetina</c:v>
                </c:pt>
                <c:pt idx="4">
                  <c:v>Etanercept</c:v>
                </c:pt>
                <c:pt idx="5">
                  <c:v>Filgrastim</c:v>
                </c:pt>
                <c:pt idx="6">
                  <c:v>Folitropina alfa</c:v>
                </c:pt>
                <c:pt idx="7">
                  <c:v>Infliximab</c:v>
                </c:pt>
                <c:pt idx="8">
                  <c:v>Insulina glargina</c:v>
                </c:pt>
                <c:pt idx="9">
                  <c:v>Pegfilgrastim</c:v>
                </c:pt>
                <c:pt idx="10">
                  <c:v>Rituximab</c:v>
                </c:pt>
                <c:pt idx="11">
                  <c:v>Bevacizumab</c:v>
                </c:pt>
                <c:pt idx="12">
                  <c:v>Somatropina</c:v>
                </c:pt>
                <c:pt idx="13">
                  <c:v>Teriparatida</c:v>
                </c:pt>
                <c:pt idx="14">
                  <c:v>Trastuzumab</c:v>
                </c:pt>
              </c:strCache>
            </c:strRef>
          </c:cat>
          <c:val>
            <c:numRef>
              <c:f>'2.4 G17'!$E$13:$S$13</c:f>
              <c:numCache>
                <c:formatCode>0.00</c:formatCode>
                <c:ptCount val="15"/>
                <c:pt idx="0">
                  <c:v>0.59771210676835074</c:v>
                </c:pt>
                <c:pt idx="1">
                  <c:v>0</c:v>
                </c:pt>
                <c:pt idx="2">
                  <c:v>1</c:v>
                </c:pt>
                <c:pt idx="3">
                  <c:v>1</c:v>
                </c:pt>
                <c:pt idx="4">
                  <c:v>0.76291771260155972</c:v>
                </c:pt>
                <c:pt idx="5">
                  <c:v>1</c:v>
                </c:pt>
                <c:pt idx="6">
                  <c:v>1</c:v>
                </c:pt>
                <c:pt idx="7">
                  <c:v>1</c:v>
                </c:pt>
                <c:pt idx="8">
                  <c:v>1</c:v>
                </c:pt>
                <c:pt idx="9">
                  <c:v>1</c:v>
                </c:pt>
                <c:pt idx="10">
                  <c:v>1</c:v>
                </c:pt>
                <c:pt idx="11">
                  <c:v>1</c:v>
                </c:pt>
                <c:pt idx="12">
                  <c:v>0.18461538461538463</c:v>
                </c:pt>
                <c:pt idx="13">
                  <c:v>0</c:v>
                </c:pt>
                <c:pt idx="14">
                  <c:v>0.41176470588235292</c:v>
                </c:pt>
              </c:numCache>
            </c:numRef>
          </c:val>
          <c:smooth val="0"/>
          <c:extLst>
            <c:ext xmlns:c16="http://schemas.microsoft.com/office/drawing/2014/chart" uri="{C3380CC4-5D6E-409C-BE32-E72D297353CC}">
              <c16:uniqueId val="{00000029-69B4-4535-B4B4-C2F4C7C96417}"/>
            </c:ext>
          </c:extLst>
        </c:ser>
        <c:ser>
          <c:idx val="8"/>
          <c:order val="8"/>
          <c:tx>
            <c:strRef>
              <c:f>'2.4 G17'!$D$14</c:f>
              <c:strCache>
                <c:ptCount val="1"/>
                <c:pt idx="0">
                  <c:v>Media SES</c:v>
                </c:pt>
              </c:strCache>
            </c:strRef>
          </c:tx>
          <c:spPr>
            <a:ln w="28575" cap="rnd">
              <a:noFill/>
              <a:round/>
            </a:ln>
            <a:effectLst/>
          </c:spPr>
          <c:marker>
            <c:symbol val="triangle"/>
            <c:size val="9"/>
            <c:spPr>
              <a:solidFill>
                <a:srgbClr val="83082A"/>
              </a:solidFill>
              <a:ln w="9525">
                <a:noFill/>
              </a:ln>
              <a:effectLst/>
            </c:spPr>
          </c:marker>
          <c:dPt>
            <c:idx val="0"/>
            <c:marker>
              <c:symbol val="triangle"/>
              <c:size val="9"/>
              <c:spPr>
                <a:solidFill>
                  <a:srgbClr val="83082A"/>
                </a:solidFill>
                <a:ln w="9525">
                  <a:noFill/>
                </a:ln>
                <a:effectLst/>
              </c:spPr>
            </c:marker>
            <c:bubble3D val="0"/>
            <c:spPr>
              <a:ln w="28575" cap="rnd">
                <a:noFill/>
                <a:round/>
              </a:ln>
              <a:effectLst/>
            </c:spPr>
            <c:extLst>
              <c:ext xmlns:c16="http://schemas.microsoft.com/office/drawing/2014/chart" uri="{C3380CC4-5D6E-409C-BE32-E72D297353CC}">
                <c16:uniqueId val="{00000005-0668-4C45-8617-368AC4235B9D}"/>
              </c:ext>
            </c:extLst>
          </c:dPt>
          <c:cat>
            <c:strRef>
              <c:f>'2.4 G17'!$E$5:$S$5</c:f>
              <c:strCache>
                <c:ptCount val="15"/>
                <c:pt idx="0">
                  <c:v>Adalimumab</c:v>
                </c:pt>
                <c:pt idx="1">
                  <c:v>Condroitin sulfato</c:v>
                </c:pt>
                <c:pt idx="2">
                  <c:v>Enoxaparina</c:v>
                </c:pt>
                <c:pt idx="3">
                  <c:v>Eritropoyetina</c:v>
                </c:pt>
                <c:pt idx="4">
                  <c:v>Etanercept</c:v>
                </c:pt>
                <c:pt idx="5">
                  <c:v>Filgrastim</c:v>
                </c:pt>
                <c:pt idx="6">
                  <c:v>Folitropina alfa</c:v>
                </c:pt>
                <c:pt idx="7">
                  <c:v>Infliximab</c:v>
                </c:pt>
                <c:pt idx="8">
                  <c:v>Insulina glargina</c:v>
                </c:pt>
                <c:pt idx="9">
                  <c:v>Pegfilgrastim</c:v>
                </c:pt>
                <c:pt idx="10">
                  <c:v>Rituximab</c:v>
                </c:pt>
                <c:pt idx="11">
                  <c:v>Bevacizumab</c:v>
                </c:pt>
                <c:pt idx="12">
                  <c:v>Somatropina</c:v>
                </c:pt>
                <c:pt idx="13">
                  <c:v>Teriparatida</c:v>
                </c:pt>
                <c:pt idx="14">
                  <c:v>Trastuzumab</c:v>
                </c:pt>
              </c:strCache>
            </c:strRef>
          </c:cat>
          <c:val>
            <c:numRef>
              <c:f>'2.4 G17'!$E$14:$S$14</c:f>
              <c:numCache>
                <c:formatCode>0.00</c:formatCode>
                <c:ptCount val="15"/>
                <c:pt idx="0">
                  <c:v>0.61011412035693258</c:v>
                </c:pt>
                <c:pt idx="1">
                  <c:v>0</c:v>
                </c:pt>
                <c:pt idx="2">
                  <c:v>0.99145150034891838</c:v>
                </c:pt>
                <c:pt idx="3">
                  <c:v>0.68437596197182726</c:v>
                </c:pt>
                <c:pt idx="4">
                  <c:v>0.53599764813909867</c:v>
                </c:pt>
                <c:pt idx="5">
                  <c:v>0.99773317309308629</c:v>
                </c:pt>
                <c:pt idx="6">
                  <c:v>1</c:v>
                </c:pt>
                <c:pt idx="7">
                  <c:v>0.66578612274985782</c:v>
                </c:pt>
                <c:pt idx="8">
                  <c:v>0.29505228461264754</c:v>
                </c:pt>
                <c:pt idx="9">
                  <c:v>0.86781609195402298</c:v>
                </c:pt>
                <c:pt idx="10">
                  <c:v>0.93884170246302812</c:v>
                </c:pt>
                <c:pt idx="11">
                  <c:v>0.93477630895633868</c:v>
                </c:pt>
                <c:pt idx="12">
                  <c:v>0.21212672478257646</c:v>
                </c:pt>
                <c:pt idx="13">
                  <c:v>0.125</c:v>
                </c:pt>
                <c:pt idx="14">
                  <c:v>0.58952605675964942</c:v>
                </c:pt>
              </c:numCache>
            </c:numRef>
          </c:val>
          <c:smooth val="0"/>
          <c:extLst>
            <c:ext xmlns:c16="http://schemas.microsoft.com/office/drawing/2014/chart" uri="{C3380CC4-5D6E-409C-BE32-E72D297353CC}">
              <c16:uniqueId val="{0000002A-69B4-4535-B4B4-C2F4C7C96417}"/>
            </c:ext>
          </c:extLst>
        </c:ser>
        <c:dLbls>
          <c:showLegendKey val="0"/>
          <c:showVal val="0"/>
          <c:showCatName val="0"/>
          <c:showSerName val="0"/>
          <c:showPercent val="0"/>
          <c:showBubbleSize val="0"/>
        </c:dLbls>
        <c:marker val="1"/>
        <c:smooth val="0"/>
        <c:axId val="544641104"/>
        <c:axId val="544641432"/>
      </c:lineChart>
      <c:catAx>
        <c:axId val="544641104"/>
        <c:scaling>
          <c:orientation val="minMax"/>
        </c:scaling>
        <c:delete val="0"/>
        <c:axPos val="b"/>
        <c:numFmt formatCode="General" sourceLinked="1"/>
        <c:majorTickMark val="out"/>
        <c:minorTickMark val="none"/>
        <c:tickLblPos val="nextTo"/>
        <c:spPr>
          <a:noFill/>
          <a:ln w="9525" cap="flat" cmpd="sng" algn="ctr">
            <a:solidFill>
              <a:srgbClr val="404040"/>
            </a:solidFill>
            <a:round/>
          </a:ln>
          <a:effectLst/>
        </c:spPr>
        <c:txPr>
          <a:bodyPr rot="-2700000" spcFirstLastPara="1" vertOverflow="ellipsis"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crossAx val="544641432"/>
        <c:crosses val="autoZero"/>
        <c:auto val="0"/>
        <c:lblAlgn val="ctr"/>
        <c:lblOffset val="100"/>
        <c:tickMarkSkip val="1"/>
        <c:noMultiLvlLbl val="0"/>
      </c:catAx>
      <c:valAx>
        <c:axId val="544641432"/>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r>
                  <a:rPr lang="es-ES"/>
                  <a:t>Porcentaje sobre total</a:t>
                </a:r>
              </a:p>
            </c:rich>
          </c:tx>
          <c:overlay val="0"/>
          <c:spPr>
            <a:noFill/>
            <a:ln>
              <a:noFill/>
            </a:ln>
            <a:effectLst/>
          </c:spPr>
          <c:txPr>
            <a:bodyPr rot="-540000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title>
        <c:numFmt formatCode="0%" sourceLinked="0"/>
        <c:majorTickMark val="out"/>
        <c:minorTickMark val="none"/>
        <c:tickLblPos val="nextTo"/>
        <c:spPr>
          <a:noFill/>
          <a:ln>
            <a:solidFill>
              <a:srgbClr val="404040"/>
            </a:solidFill>
          </a:ln>
          <a:effectLst/>
        </c:spPr>
        <c:txPr>
          <a:bodyPr rot="-6000000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crossAx val="544641104"/>
        <c:crosses val="autoZero"/>
        <c:crossBetween val="between"/>
        <c:majorUnit val="0.2"/>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900" b="1">
          <a:solidFill>
            <a:srgbClr val="404040"/>
          </a:solidFill>
          <a:latin typeface="Century Gothic" panose="020B0502020202020204" pitchFamily="34" charset="0"/>
        </a:defRPr>
      </a:pPr>
      <a:endParaRPr lang="es-E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869731800766272E-3"/>
          <c:y val="0"/>
          <c:w val="0.98902624521072802"/>
          <c:h val="0.82214763014763015"/>
        </c:manualLayout>
      </c:layout>
      <c:barChart>
        <c:barDir val="col"/>
        <c:grouping val="clustered"/>
        <c:varyColors val="0"/>
        <c:ser>
          <c:idx val="0"/>
          <c:order val="0"/>
          <c:spPr>
            <a:solidFill>
              <a:srgbClr val="B4B4B4"/>
            </a:solidFill>
            <a:ln>
              <a:solidFill>
                <a:srgbClr val="B4B4B4"/>
              </a:solidFill>
            </a:ln>
            <a:effectLst/>
          </c:spPr>
          <c:invertIfNegative val="0"/>
          <c:dPt>
            <c:idx val="1"/>
            <c:invertIfNegative val="0"/>
            <c:bubble3D val="0"/>
            <c:spPr>
              <a:solidFill>
                <a:srgbClr val="B4B4B4"/>
              </a:solidFill>
              <a:ln>
                <a:solidFill>
                  <a:srgbClr val="B4B4B4"/>
                </a:solidFill>
              </a:ln>
              <a:effectLst/>
            </c:spPr>
            <c:extLst>
              <c:ext xmlns:c16="http://schemas.microsoft.com/office/drawing/2014/chart" uri="{C3380CC4-5D6E-409C-BE32-E72D297353CC}">
                <c16:uniqueId val="{00000001-6B47-4C6D-A0B9-E288D9F08551}"/>
              </c:ext>
            </c:extLst>
          </c:dPt>
          <c:dPt>
            <c:idx val="5"/>
            <c:invertIfNegative val="0"/>
            <c:bubble3D val="0"/>
            <c:spPr>
              <a:solidFill>
                <a:srgbClr val="B4B4B4"/>
              </a:solidFill>
              <a:ln>
                <a:solidFill>
                  <a:srgbClr val="B4B4B4"/>
                </a:solidFill>
              </a:ln>
              <a:effectLst/>
            </c:spPr>
            <c:extLst>
              <c:ext xmlns:c16="http://schemas.microsoft.com/office/drawing/2014/chart" uri="{C3380CC4-5D6E-409C-BE32-E72D297353CC}">
                <c16:uniqueId val="{00000003-6B47-4C6D-A0B9-E288D9F08551}"/>
              </c:ext>
            </c:extLst>
          </c:dPt>
          <c:dPt>
            <c:idx val="7"/>
            <c:invertIfNegative val="0"/>
            <c:bubble3D val="0"/>
            <c:spPr>
              <a:solidFill>
                <a:srgbClr val="83082A"/>
              </a:solidFill>
              <a:ln>
                <a:solidFill>
                  <a:srgbClr val="B4B4B4"/>
                </a:solidFill>
              </a:ln>
              <a:effectLst/>
            </c:spPr>
            <c:extLst>
              <c:ext xmlns:c16="http://schemas.microsoft.com/office/drawing/2014/chart" uri="{C3380CC4-5D6E-409C-BE32-E72D297353CC}">
                <c16:uniqueId val="{0000000F-6B47-4C6D-A0B9-E288D9F08551}"/>
              </c:ext>
            </c:extLst>
          </c:dPt>
          <c:dPt>
            <c:idx val="8"/>
            <c:invertIfNegative val="0"/>
            <c:bubble3D val="0"/>
            <c:spPr>
              <a:solidFill>
                <a:srgbClr val="B4B4B4"/>
              </a:solidFill>
              <a:ln>
                <a:solidFill>
                  <a:srgbClr val="B4B4B4"/>
                </a:solidFill>
              </a:ln>
              <a:effectLst/>
            </c:spPr>
            <c:extLst>
              <c:ext xmlns:c16="http://schemas.microsoft.com/office/drawing/2014/chart" uri="{C3380CC4-5D6E-409C-BE32-E72D297353CC}">
                <c16:uniqueId val="{00000005-6B47-4C6D-A0B9-E288D9F08551}"/>
              </c:ext>
            </c:extLst>
          </c:dPt>
          <c:dPt>
            <c:idx val="10"/>
            <c:invertIfNegative val="0"/>
            <c:bubble3D val="0"/>
            <c:spPr>
              <a:solidFill>
                <a:srgbClr val="B4B4B4"/>
              </a:solidFill>
              <a:ln>
                <a:solidFill>
                  <a:srgbClr val="B4B4B4"/>
                </a:solidFill>
              </a:ln>
              <a:effectLst/>
            </c:spPr>
            <c:extLst>
              <c:ext xmlns:c16="http://schemas.microsoft.com/office/drawing/2014/chart" uri="{C3380CC4-5D6E-409C-BE32-E72D297353CC}">
                <c16:uniqueId val="{00000007-6B47-4C6D-A0B9-E288D9F08551}"/>
              </c:ext>
            </c:extLst>
          </c:dPt>
          <c:dPt>
            <c:idx val="11"/>
            <c:invertIfNegative val="0"/>
            <c:bubble3D val="0"/>
            <c:spPr>
              <a:solidFill>
                <a:srgbClr val="B4B4B4"/>
              </a:solidFill>
              <a:ln>
                <a:solidFill>
                  <a:srgbClr val="B4B4B4"/>
                </a:solidFill>
              </a:ln>
              <a:effectLst/>
            </c:spPr>
            <c:extLst>
              <c:ext xmlns:c16="http://schemas.microsoft.com/office/drawing/2014/chart" uri="{C3380CC4-5D6E-409C-BE32-E72D297353CC}">
                <c16:uniqueId val="{00000009-6B47-4C6D-A0B9-E288D9F08551}"/>
              </c:ext>
            </c:extLst>
          </c:dPt>
          <c:dPt>
            <c:idx val="12"/>
            <c:invertIfNegative val="0"/>
            <c:bubble3D val="0"/>
            <c:spPr>
              <a:solidFill>
                <a:srgbClr val="B4B4B4"/>
              </a:solidFill>
              <a:ln>
                <a:solidFill>
                  <a:srgbClr val="B4B4B4"/>
                </a:solidFill>
              </a:ln>
              <a:effectLst/>
            </c:spPr>
            <c:extLst>
              <c:ext xmlns:c16="http://schemas.microsoft.com/office/drawing/2014/chart" uri="{C3380CC4-5D6E-409C-BE32-E72D297353CC}">
                <c16:uniqueId val="{0000000B-6B47-4C6D-A0B9-E288D9F08551}"/>
              </c:ext>
            </c:extLst>
          </c:dPt>
          <c:dPt>
            <c:idx val="17"/>
            <c:invertIfNegative val="0"/>
            <c:bubble3D val="0"/>
            <c:spPr>
              <a:solidFill>
                <a:srgbClr val="83082A"/>
              </a:solidFill>
              <a:ln>
                <a:solidFill>
                  <a:srgbClr val="B4B4B4"/>
                </a:solidFill>
              </a:ln>
              <a:effectLst/>
            </c:spPr>
            <c:extLst>
              <c:ext xmlns:c16="http://schemas.microsoft.com/office/drawing/2014/chart" uri="{C3380CC4-5D6E-409C-BE32-E72D297353CC}">
                <c16:uniqueId val="{0000000D-6B47-4C6D-A0B9-E288D9F08551}"/>
              </c:ext>
            </c:extLst>
          </c:dPt>
          <c:dLbls>
            <c:numFmt formatCode="#,##0.0" sourceLinked="0"/>
            <c:spPr>
              <a:noFill/>
              <a:ln>
                <a:noFill/>
              </a:ln>
              <a:effectLst/>
            </c:spPr>
            <c:txPr>
              <a:bodyPr rot="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'2.5 G18'!$D$6:$D$23</c:f>
              <c:strCache>
                <c:ptCount val="18"/>
                <c:pt idx="0">
                  <c:v>BAL</c:v>
                </c:pt>
                <c:pt idx="1">
                  <c:v>PVA</c:v>
                </c:pt>
                <c:pt idx="2">
                  <c:v>GAL</c:v>
                </c:pt>
                <c:pt idx="3">
                  <c:v>MAD</c:v>
                </c:pt>
                <c:pt idx="4">
                  <c:v>MUR</c:v>
                </c:pt>
                <c:pt idx="5">
                  <c:v>CAN</c:v>
                </c:pt>
                <c:pt idx="6">
                  <c:v>AST</c:v>
                </c:pt>
                <c:pt idx="7">
                  <c:v>TOT. NAC.</c:v>
                </c:pt>
                <c:pt idx="8">
                  <c:v>CVA</c:v>
                </c:pt>
                <c:pt idx="9">
                  <c:v>CLM</c:v>
                </c:pt>
                <c:pt idx="10">
                  <c:v>NAV</c:v>
                </c:pt>
                <c:pt idx="11">
                  <c:v>CYL</c:v>
                </c:pt>
                <c:pt idx="12">
                  <c:v>AND</c:v>
                </c:pt>
                <c:pt idx="13">
                  <c:v>CNT</c:v>
                </c:pt>
                <c:pt idx="14">
                  <c:v>CAT</c:v>
                </c:pt>
                <c:pt idx="15">
                  <c:v>ARA</c:v>
                </c:pt>
                <c:pt idx="16">
                  <c:v>RIO</c:v>
                </c:pt>
                <c:pt idx="17">
                  <c:v>EXT</c:v>
                </c:pt>
              </c:strCache>
            </c:strRef>
          </c:cat>
          <c:val>
            <c:numRef>
              <c:f>'2.5 G18'!$E$6:$E$23</c:f>
              <c:numCache>
                <c:formatCode>0.00</c:formatCode>
                <c:ptCount val="18"/>
                <c:pt idx="0">
                  <c:v>2.6176024279210925</c:v>
                </c:pt>
                <c:pt idx="1">
                  <c:v>2.4746520020622103</c:v>
                </c:pt>
                <c:pt idx="2">
                  <c:v>2.3468729851708576</c:v>
                </c:pt>
                <c:pt idx="3">
                  <c:v>2.0827586206896553</c:v>
                </c:pt>
                <c:pt idx="4">
                  <c:v>2.0645536493166619</c:v>
                </c:pt>
                <c:pt idx="5">
                  <c:v>2.0193521245267143</c:v>
                </c:pt>
                <c:pt idx="6">
                  <c:v>2</c:v>
                </c:pt>
                <c:pt idx="7">
                  <c:v>1.9581652056954688</c:v>
                </c:pt>
                <c:pt idx="8">
                  <c:v>1.956368754398311</c:v>
                </c:pt>
                <c:pt idx="9">
                  <c:v>1.9502815547314929</c:v>
                </c:pt>
                <c:pt idx="10">
                  <c:v>1.9191226867717615</c:v>
                </c:pt>
                <c:pt idx="11">
                  <c:v>1.8508678710591568</c:v>
                </c:pt>
                <c:pt idx="12">
                  <c:v>1.7853810264385692</c:v>
                </c:pt>
                <c:pt idx="13">
                  <c:v>1.7644802454929036</c:v>
                </c:pt>
                <c:pt idx="14">
                  <c:v>1.6985138004246283</c:v>
                </c:pt>
                <c:pt idx="15">
                  <c:v>1.5964831096714485</c:v>
                </c:pt>
                <c:pt idx="16">
                  <c:v>1.4354066985645935</c:v>
                </c:pt>
                <c:pt idx="17">
                  <c:v>1.2181303116147311</c:v>
                </c:pt>
              </c:numCache>
            </c:numRef>
          </c:val>
          <c:extLst>
            <c:ext xmlns:c16="http://schemas.microsoft.com/office/drawing/2014/chart" uri="{C3380CC4-5D6E-409C-BE32-E72D297353CC}">
              <c16:uniqueId val="{0000000E-6B47-4C6D-A0B9-E288D9F08551}"/>
            </c:ext>
          </c:extLst>
        </c:ser>
        <c:dLbls>
          <c:dLblPos val="outEnd"/>
          <c:showLegendKey val="0"/>
          <c:showVal val="1"/>
          <c:showCatName val="0"/>
          <c:showSerName val="0"/>
          <c:showPercent val="0"/>
          <c:showBubbleSize val="0"/>
        </c:dLbls>
        <c:gapWidth val="150"/>
        <c:axId val="544641104"/>
        <c:axId val="544641432"/>
      </c:barChart>
      <c:catAx>
        <c:axId val="544641104"/>
        <c:scaling>
          <c:orientation val="minMax"/>
        </c:scaling>
        <c:delete val="0"/>
        <c:axPos val="b"/>
        <c:numFmt formatCode="General" sourceLinked="1"/>
        <c:majorTickMark val="none"/>
        <c:minorTickMark val="none"/>
        <c:tickLblPos val="nextTo"/>
        <c:spPr>
          <a:noFill/>
          <a:ln w="9525" cap="flat" cmpd="sng" algn="ctr">
            <a:solidFill>
              <a:srgbClr val="404040"/>
            </a:solidFill>
            <a:round/>
          </a:ln>
          <a:effectLst/>
        </c:spPr>
        <c:txPr>
          <a:bodyPr rot="0" spcFirstLastPara="1" vertOverflow="ellipsis" wrap="square" anchor="ctr" anchorCtr="1"/>
          <a:lstStyle/>
          <a:p>
            <a:pPr>
              <a:defRPr sz="800" b="1" i="0" u="none" strike="noStrike" kern="1200" baseline="0">
                <a:solidFill>
                  <a:srgbClr val="404040"/>
                </a:solidFill>
                <a:latin typeface="Century Gothic" panose="020B0502020202020204" pitchFamily="34" charset="0"/>
                <a:ea typeface="+mn-ea"/>
                <a:cs typeface="+mn-cs"/>
              </a:defRPr>
            </a:pPr>
            <a:endParaRPr lang="es-ES"/>
          </a:p>
        </c:txPr>
        <c:crossAx val="544641432"/>
        <c:crosses val="autoZero"/>
        <c:auto val="0"/>
        <c:lblAlgn val="ctr"/>
        <c:lblOffset val="100"/>
        <c:noMultiLvlLbl val="0"/>
      </c:catAx>
      <c:valAx>
        <c:axId val="544641432"/>
        <c:scaling>
          <c:orientation val="minMax"/>
        </c:scaling>
        <c:delete val="1"/>
        <c:axPos val="l"/>
        <c:numFmt formatCode="#,##0" sourceLinked="0"/>
        <c:majorTickMark val="none"/>
        <c:minorTickMark val="none"/>
        <c:tickLblPos val="nextTo"/>
        <c:crossAx val="54464110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900" b="1">
          <a:solidFill>
            <a:srgbClr val="404040"/>
          </a:solidFill>
          <a:latin typeface="Century Gothic" panose="020B0502020202020204" pitchFamily="34" charset="0"/>
        </a:defRPr>
      </a:pPr>
      <a:endParaRPr lang="es-E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935185185185185E-2"/>
          <c:y val="2.93512625065382E-2"/>
          <c:w val="0.97412962962962968"/>
          <c:h val="0.80417564570304134"/>
        </c:manualLayout>
      </c:layout>
      <c:barChart>
        <c:barDir val="col"/>
        <c:grouping val="stacked"/>
        <c:varyColors val="0"/>
        <c:ser>
          <c:idx val="0"/>
          <c:order val="0"/>
          <c:tx>
            <c:strRef>
              <c:f>'2.6.1 G19'!$D$5</c:f>
              <c:strCache>
                <c:ptCount val="1"/>
                <c:pt idx="0">
                  <c:v>Contratación normalizada (%)</c:v>
                </c:pt>
              </c:strCache>
            </c:strRef>
          </c:tx>
          <c:spPr>
            <a:solidFill>
              <a:srgbClr val="83082A"/>
            </a:solidFill>
            <a:ln>
              <a:noFill/>
            </a:ln>
            <a:effectLst/>
          </c:spPr>
          <c:invertIfNegative val="0"/>
          <c:dLbls>
            <c:numFmt formatCode="0.0%" sourceLinked="0"/>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Century Gothic" panose="020B0502020202020204" pitchFamily="34" charset="0"/>
                    <a:ea typeface="+mn-ea"/>
                    <a:cs typeface="+mn-cs"/>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'2.6.1 G19'!$E$4:$I$4</c:f>
              <c:numCache>
                <c:formatCode>General</c:formatCode>
                <c:ptCount val="5"/>
                <c:pt idx="0">
                  <c:v>2018</c:v>
                </c:pt>
                <c:pt idx="1">
                  <c:v>2019</c:v>
                </c:pt>
                <c:pt idx="2">
                  <c:v>2020</c:v>
                </c:pt>
                <c:pt idx="3">
                  <c:v>2021</c:v>
                </c:pt>
                <c:pt idx="4">
                  <c:v>2022</c:v>
                </c:pt>
              </c:numCache>
            </c:numRef>
          </c:cat>
          <c:val>
            <c:numRef>
              <c:f>'2.6.1 G19'!$E$5:$I$5</c:f>
              <c:numCache>
                <c:formatCode>0.0%</c:formatCode>
                <c:ptCount val="5"/>
                <c:pt idx="0">
                  <c:v>0.26566657763090168</c:v>
                </c:pt>
                <c:pt idx="1">
                  <c:v>8.5214559259443518E-2</c:v>
                </c:pt>
                <c:pt idx="2">
                  <c:v>0.35489434168545331</c:v>
                </c:pt>
                <c:pt idx="3">
                  <c:v>0.31950638938730069</c:v>
                </c:pt>
                <c:pt idx="4">
                  <c:v>0.2371171529678115</c:v>
                </c:pt>
              </c:numCache>
            </c:numRef>
          </c:val>
          <c:extLst>
            <c:ext xmlns:c16="http://schemas.microsoft.com/office/drawing/2014/chart" uri="{C3380CC4-5D6E-409C-BE32-E72D297353CC}">
              <c16:uniqueId val="{00000000-CD44-468C-B80D-E64D35B2946F}"/>
            </c:ext>
          </c:extLst>
        </c:ser>
        <c:ser>
          <c:idx val="1"/>
          <c:order val="1"/>
          <c:tx>
            <c:strRef>
              <c:f>'2.6.1 G19'!$D$6</c:f>
              <c:strCache>
                <c:ptCount val="1"/>
                <c:pt idx="0">
                  <c:v>Contratación no normalizada (%)</c:v>
                </c:pt>
              </c:strCache>
            </c:strRef>
          </c:tx>
          <c:spPr>
            <a:solidFill>
              <a:schemeClr val="bg2"/>
            </a:solidFill>
            <a:ln>
              <a:noFill/>
            </a:ln>
            <a:effectLst/>
          </c:spPr>
          <c:invertIfNegative val="0"/>
          <c:dLbls>
            <c:numFmt formatCode="0.0%" sourceLinked="0"/>
            <c:spPr>
              <a:noFill/>
              <a:ln>
                <a:noFill/>
              </a:ln>
              <a:effectLst/>
            </c:spPr>
            <c:txPr>
              <a:bodyPr rot="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'2.6.1 G19'!$E$4:$I$4</c:f>
              <c:numCache>
                <c:formatCode>General</c:formatCode>
                <c:ptCount val="5"/>
                <c:pt idx="0">
                  <c:v>2018</c:v>
                </c:pt>
                <c:pt idx="1">
                  <c:v>2019</c:v>
                </c:pt>
                <c:pt idx="2">
                  <c:v>2020</c:v>
                </c:pt>
                <c:pt idx="3">
                  <c:v>2021</c:v>
                </c:pt>
                <c:pt idx="4">
                  <c:v>2022</c:v>
                </c:pt>
              </c:numCache>
            </c:numRef>
          </c:cat>
          <c:val>
            <c:numRef>
              <c:f>'2.6.1 G19'!$E$6:$I$6</c:f>
              <c:numCache>
                <c:formatCode>0.0%</c:formatCode>
                <c:ptCount val="5"/>
                <c:pt idx="0">
                  <c:v>0.73433342236909827</c:v>
                </c:pt>
                <c:pt idx="1">
                  <c:v>0.91478544074055645</c:v>
                </c:pt>
                <c:pt idx="2">
                  <c:v>0.64510565831454669</c:v>
                </c:pt>
                <c:pt idx="3">
                  <c:v>0.68049361061269931</c:v>
                </c:pt>
                <c:pt idx="4">
                  <c:v>0.76288284703218845</c:v>
                </c:pt>
              </c:numCache>
            </c:numRef>
          </c:val>
          <c:extLst>
            <c:ext xmlns:c16="http://schemas.microsoft.com/office/drawing/2014/chart" uri="{C3380CC4-5D6E-409C-BE32-E72D297353CC}">
              <c16:uniqueId val="{00000001-CD44-468C-B80D-E64D35B2946F}"/>
            </c:ext>
          </c:extLst>
        </c:ser>
        <c:dLbls>
          <c:dLblPos val="ctr"/>
          <c:showLegendKey val="0"/>
          <c:showVal val="1"/>
          <c:showCatName val="0"/>
          <c:showSerName val="0"/>
          <c:showPercent val="0"/>
          <c:showBubbleSize val="0"/>
        </c:dLbls>
        <c:gapWidth val="150"/>
        <c:overlap val="100"/>
        <c:axId val="387654240"/>
        <c:axId val="387667968"/>
      </c:barChart>
      <c:catAx>
        <c:axId val="387654240"/>
        <c:scaling>
          <c:orientation val="minMax"/>
        </c:scaling>
        <c:delete val="0"/>
        <c:axPos val="b"/>
        <c:numFmt formatCode="General" sourceLinked="1"/>
        <c:majorTickMark val="out"/>
        <c:minorTickMark val="none"/>
        <c:tickLblPos val="nextTo"/>
        <c:spPr>
          <a:noFill/>
          <a:ln w="9525" cap="flat" cmpd="sng" algn="ctr">
            <a:solidFill>
              <a:srgbClr val="404040"/>
            </a:solidFill>
            <a:round/>
          </a:ln>
          <a:effectLst/>
        </c:spPr>
        <c:txPr>
          <a:bodyPr rot="-6000000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crossAx val="387667968"/>
        <c:crosses val="autoZero"/>
        <c:auto val="1"/>
        <c:lblAlgn val="ctr"/>
        <c:lblOffset val="100"/>
        <c:noMultiLvlLbl val="0"/>
      </c:catAx>
      <c:valAx>
        <c:axId val="387667968"/>
        <c:scaling>
          <c:orientation val="minMax"/>
        </c:scaling>
        <c:delete val="1"/>
        <c:axPos val="l"/>
        <c:numFmt formatCode="0.0%" sourceLinked="1"/>
        <c:majorTickMark val="out"/>
        <c:minorTickMark val="none"/>
        <c:tickLblPos val="nextTo"/>
        <c:crossAx val="387654240"/>
        <c:crosses val="autoZero"/>
        <c:crossBetween val="between"/>
      </c:valAx>
      <c:spPr>
        <a:noFill/>
        <a:ln>
          <a:noFill/>
        </a:ln>
        <a:effectLst/>
      </c:spPr>
    </c:plotArea>
    <c:legend>
      <c:legendPos val="b"/>
      <c:layout>
        <c:manualLayout>
          <c:xMode val="edge"/>
          <c:yMode val="edge"/>
          <c:x val="6.6628040827779664E-2"/>
          <c:y val="0.9187649010766934"/>
          <c:w val="0.86674372693790502"/>
          <c:h val="8.0566736841140546E-2"/>
        </c:manualLayout>
      </c:layout>
      <c:overlay val="0"/>
      <c:spPr>
        <a:noFill/>
        <a:ln>
          <a:noFill/>
        </a:ln>
        <a:effectLst/>
      </c:spPr>
      <c:txPr>
        <a:bodyPr rot="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sz="900" b="1">
          <a:solidFill>
            <a:srgbClr val="404040"/>
          </a:solidFill>
          <a:latin typeface="Century Gothic" panose="020B0502020202020204" pitchFamily="34" charset="0"/>
        </a:defRPr>
      </a:pPr>
      <a:endParaRPr lang="es-E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68717864784967"/>
          <c:y val="1.0570318570318571E-2"/>
          <c:w val="0.83041645471800052"/>
          <c:h val="0.95872443404680097"/>
        </c:manualLayout>
      </c:layout>
      <c:barChart>
        <c:barDir val="bar"/>
        <c:grouping val="clustered"/>
        <c:varyColors val="0"/>
        <c:ser>
          <c:idx val="0"/>
          <c:order val="0"/>
          <c:spPr>
            <a:solidFill>
              <a:srgbClr val="A8A8A8"/>
            </a:solidFill>
            <a:ln>
              <a:noFill/>
            </a:ln>
            <a:effectLst/>
          </c:spPr>
          <c:invertIfNegative val="0"/>
          <c:dPt>
            <c:idx val="0"/>
            <c:invertIfNegative val="0"/>
            <c:bubble3D val="0"/>
            <c:spPr>
              <a:solidFill>
                <a:srgbClr val="A8A8A8"/>
              </a:solidFill>
              <a:ln>
                <a:noFill/>
              </a:ln>
              <a:effectLst/>
            </c:spPr>
            <c:extLst>
              <c:ext xmlns:c16="http://schemas.microsoft.com/office/drawing/2014/chart" uri="{C3380CC4-5D6E-409C-BE32-E72D297353CC}">
                <c16:uniqueId val="{00000001-AFBA-4B77-A879-4CAE868F8B95}"/>
              </c:ext>
            </c:extLst>
          </c:dPt>
          <c:dPt>
            <c:idx val="2"/>
            <c:invertIfNegative val="0"/>
            <c:bubble3D val="0"/>
            <c:spPr>
              <a:solidFill>
                <a:srgbClr val="B4B4B4"/>
              </a:solidFill>
              <a:ln>
                <a:noFill/>
              </a:ln>
              <a:effectLst/>
            </c:spPr>
            <c:extLst>
              <c:ext xmlns:c16="http://schemas.microsoft.com/office/drawing/2014/chart" uri="{C3380CC4-5D6E-409C-BE32-E72D297353CC}">
                <c16:uniqueId val="{00000003-AFBA-4B77-A879-4CAE868F8B95}"/>
              </c:ext>
            </c:extLst>
          </c:dPt>
          <c:dPt>
            <c:idx val="3"/>
            <c:invertIfNegative val="0"/>
            <c:bubble3D val="0"/>
            <c:spPr>
              <a:solidFill>
                <a:srgbClr val="83082A"/>
              </a:solidFill>
              <a:ln>
                <a:noFill/>
              </a:ln>
              <a:effectLst/>
            </c:spPr>
            <c:extLst>
              <c:ext xmlns:c16="http://schemas.microsoft.com/office/drawing/2014/chart" uri="{C3380CC4-5D6E-409C-BE32-E72D297353CC}">
                <c16:uniqueId val="{0000000B-AFBA-4B77-A879-4CAE868F8B95}"/>
              </c:ext>
            </c:extLst>
          </c:dPt>
          <c:dPt>
            <c:idx val="4"/>
            <c:invertIfNegative val="0"/>
            <c:bubble3D val="0"/>
            <c:spPr>
              <a:solidFill>
                <a:srgbClr val="B4B4B4"/>
              </a:solidFill>
              <a:ln>
                <a:noFill/>
              </a:ln>
              <a:effectLst/>
            </c:spPr>
            <c:extLst>
              <c:ext xmlns:c16="http://schemas.microsoft.com/office/drawing/2014/chart" uri="{C3380CC4-5D6E-409C-BE32-E72D297353CC}">
                <c16:uniqueId val="{00000005-AFBA-4B77-A879-4CAE868F8B95}"/>
              </c:ext>
            </c:extLst>
          </c:dPt>
          <c:dPt>
            <c:idx val="8"/>
            <c:invertIfNegative val="0"/>
            <c:bubble3D val="0"/>
            <c:spPr>
              <a:solidFill>
                <a:srgbClr val="B4B4B4"/>
              </a:solidFill>
              <a:ln>
                <a:noFill/>
              </a:ln>
              <a:effectLst/>
            </c:spPr>
            <c:extLst>
              <c:ext xmlns:c16="http://schemas.microsoft.com/office/drawing/2014/chart" uri="{C3380CC4-5D6E-409C-BE32-E72D297353CC}">
                <c16:uniqueId val="{00000007-AFBA-4B77-A879-4CAE868F8B95}"/>
              </c:ext>
            </c:extLst>
          </c:dPt>
          <c:dPt>
            <c:idx val="9"/>
            <c:invertIfNegative val="0"/>
            <c:bubble3D val="0"/>
            <c:spPr>
              <a:solidFill>
                <a:srgbClr val="83082A"/>
              </a:solidFill>
              <a:ln>
                <a:noFill/>
              </a:ln>
              <a:effectLst/>
            </c:spPr>
            <c:extLst>
              <c:ext xmlns:c16="http://schemas.microsoft.com/office/drawing/2014/chart" uri="{C3380CC4-5D6E-409C-BE32-E72D297353CC}">
                <c16:uniqueId val="{0000000A-AFBA-4B77-A879-4CAE868F8B95}"/>
              </c:ext>
            </c:extLst>
          </c:dPt>
          <c:dLbls>
            <c:dLbl>
              <c:idx val="15"/>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FBA-4B77-A879-4CAE868F8B95}"/>
                </c:ext>
              </c:extLst>
            </c:dLbl>
            <c:spPr>
              <a:noFill/>
              <a:ln>
                <a:noFill/>
              </a:ln>
              <a:effectLst/>
            </c:spPr>
            <c:txPr>
              <a:bodyPr rot="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'2.6.2 G20'!$D$7:$D$23</c:f>
              <c:strCache>
                <c:ptCount val="17"/>
                <c:pt idx="0">
                  <c:v>AND</c:v>
                </c:pt>
                <c:pt idx="1">
                  <c:v>CVA</c:v>
                </c:pt>
                <c:pt idx="2">
                  <c:v>BAL</c:v>
                </c:pt>
                <c:pt idx="3">
                  <c:v>EXT</c:v>
                </c:pt>
                <c:pt idx="4">
                  <c:v>MUR</c:v>
                </c:pt>
                <c:pt idx="5">
                  <c:v>CAN</c:v>
                </c:pt>
                <c:pt idx="6">
                  <c:v>CNT</c:v>
                </c:pt>
                <c:pt idx="7">
                  <c:v>ARA</c:v>
                </c:pt>
                <c:pt idx="8">
                  <c:v>GAL</c:v>
                </c:pt>
                <c:pt idx="9">
                  <c:v>TOT. NAC.</c:v>
                </c:pt>
                <c:pt idx="10">
                  <c:v>AST</c:v>
                </c:pt>
                <c:pt idx="11">
                  <c:v>RIO</c:v>
                </c:pt>
                <c:pt idx="12">
                  <c:v>NAV</c:v>
                </c:pt>
                <c:pt idx="13">
                  <c:v>CYL</c:v>
                </c:pt>
                <c:pt idx="14">
                  <c:v>MAD</c:v>
                </c:pt>
                <c:pt idx="15">
                  <c:v>PVA</c:v>
                </c:pt>
                <c:pt idx="16">
                  <c:v>CLM</c:v>
                </c:pt>
              </c:strCache>
            </c:strRef>
          </c:cat>
          <c:val>
            <c:numRef>
              <c:f>'2.6.2 G20'!$E$7:$E$23</c:f>
              <c:numCache>
                <c:formatCode>0.0%</c:formatCode>
                <c:ptCount val="17"/>
                <c:pt idx="0">
                  <c:v>0.10402875189143157</c:v>
                </c:pt>
                <c:pt idx="1">
                  <c:v>0.1135029554608098</c:v>
                </c:pt>
                <c:pt idx="2">
                  <c:v>0.11904688247700079</c:v>
                </c:pt>
                <c:pt idx="3">
                  <c:v>0.12793509887382326</c:v>
                </c:pt>
                <c:pt idx="4">
                  <c:v>0.14495844046630935</c:v>
                </c:pt>
                <c:pt idx="5">
                  <c:v>0.14682161181035025</c:v>
                </c:pt>
                <c:pt idx="6">
                  <c:v>0.14904919936500183</c:v>
                </c:pt>
                <c:pt idx="7">
                  <c:v>0.15057456078688358</c:v>
                </c:pt>
                <c:pt idx="8">
                  <c:v>0.15390899337956121</c:v>
                </c:pt>
                <c:pt idx="9">
                  <c:v>0.15807578365710429</c:v>
                </c:pt>
                <c:pt idx="10">
                  <c:v>0.17144380090101086</c:v>
                </c:pt>
                <c:pt idx="11">
                  <c:v>0.18044074180630676</c:v>
                </c:pt>
                <c:pt idx="12">
                  <c:v>0.1874706237169792</c:v>
                </c:pt>
                <c:pt idx="13">
                  <c:v>0.19355151941316651</c:v>
                </c:pt>
                <c:pt idx="14">
                  <c:v>0.20864091438760157</c:v>
                </c:pt>
                <c:pt idx="15">
                  <c:v>0.22953720560882784</c:v>
                </c:pt>
                <c:pt idx="16">
                  <c:v>0.23173221500341112</c:v>
                </c:pt>
              </c:numCache>
            </c:numRef>
          </c:val>
          <c:extLst>
            <c:ext xmlns:c16="http://schemas.microsoft.com/office/drawing/2014/chart" uri="{C3380CC4-5D6E-409C-BE32-E72D297353CC}">
              <c16:uniqueId val="{00000009-AFBA-4B77-A879-4CAE868F8B95}"/>
            </c:ext>
          </c:extLst>
        </c:ser>
        <c:dLbls>
          <c:dLblPos val="outEnd"/>
          <c:showLegendKey val="0"/>
          <c:showVal val="1"/>
          <c:showCatName val="0"/>
          <c:showSerName val="0"/>
          <c:showPercent val="0"/>
          <c:showBubbleSize val="0"/>
        </c:dLbls>
        <c:gapWidth val="150"/>
        <c:axId val="544641104"/>
        <c:axId val="544641432"/>
      </c:barChart>
      <c:catAx>
        <c:axId val="544641104"/>
        <c:scaling>
          <c:orientation val="minMax"/>
        </c:scaling>
        <c:delete val="0"/>
        <c:axPos val="l"/>
        <c:numFmt formatCode="General" sourceLinked="1"/>
        <c:majorTickMark val="none"/>
        <c:minorTickMark val="none"/>
        <c:tickLblPos val="nextTo"/>
        <c:spPr>
          <a:noFill/>
          <a:ln w="9525" cap="flat" cmpd="sng" algn="ctr">
            <a:solidFill>
              <a:srgbClr val="404040"/>
            </a:solidFill>
            <a:round/>
          </a:ln>
          <a:effectLst/>
        </c:spPr>
        <c:txPr>
          <a:bodyPr rot="0" spcFirstLastPara="1" vertOverflow="ellipsis"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crossAx val="544641432"/>
        <c:crosses val="autoZero"/>
        <c:auto val="1"/>
        <c:lblAlgn val="ctr"/>
        <c:lblOffset val="100"/>
        <c:noMultiLvlLbl val="0"/>
      </c:catAx>
      <c:valAx>
        <c:axId val="544641432"/>
        <c:scaling>
          <c:orientation val="minMax"/>
        </c:scaling>
        <c:delete val="1"/>
        <c:axPos val="b"/>
        <c:numFmt formatCode="#,##0" sourceLinked="0"/>
        <c:majorTickMark val="none"/>
        <c:minorTickMark val="none"/>
        <c:tickLblPos val="nextTo"/>
        <c:crossAx val="54464110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900" b="1">
          <a:solidFill>
            <a:srgbClr val="404040"/>
          </a:solidFill>
          <a:latin typeface="Century Gothic" panose="020B0502020202020204" pitchFamily="34" charset="0"/>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039214559386972"/>
          <c:y val="9.6037296037296046E-3"/>
          <c:w val="0.78415689655172427"/>
          <c:h val="0.97039627039627019"/>
        </c:manualLayout>
      </c:layout>
      <c:barChart>
        <c:barDir val="bar"/>
        <c:grouping val="clustered"/>
        <c:varyColors val="0"/>
        <c:ser>
          <c:idx val="0"/>
          <c:order val="0"/>
          <c:spPr>
            <a:solidFill>
              <a:srgbClr val="B4B4B4"/>
            </a:solidFill>
            <a:ln w="9525">
              <a:solidFill>
                <a:srgbClr val="B4B4B4"/>
              </a:solidFill>
            </a:ln>
            <a:effectLst/>
          </c:spPr>
          <c:invertIfNegative val="0"/>
          <c:dPt>
            <c:idx val="1"/>
            <c:invertIfNegative val="0"/>
            <c:bubble3D val="0"/>
            <c:spPr>
              <a:solidFill>
                <a:srgbClr val="83082A"/>
              </a:solidFill>
              <a:ln w="9525">
                <a:solidFill>
                  <a:srgbClr val="B4B4B4"/>
                </a:solidFill>
              </a:ln>
              <a:effectLst/>
            </c:spPr>
            <c:extLst>
              <c:ext xmlns:c16="http://schemas.microsoft.com/office/drawing/2014/chart" uri="{C3380CC4-5D6E-409C-BE32-E72D297353CC}">
                <c16:uniqueId val="{00000001-B030-4C4D-9AC9-68F90DC1B50A}"/>
              </c:ext>
            </c:extLst>
          </c:dPt>
          <c:dPt>
            <c:idx val="9"/>
            <c:invertIfNegative val="0"/>
            <c:bubble3D val="0"/>
            <c:spPr>
              <a:solidFill>
                <a:srgbClr val="83082A"/>
              </a:solidFill>
              <a:ln w="9525">
                <a:solidFill>
                  <a:srgbClr val="B4B4B4"/>
                </a:solidFill>
              </a:ln>
              <a:effectLst/>
            </c:spPr>
            <c:extLst>
              <c:ext xmlns:c16="http://schemas.microsoft.com/office/drawing/2014/chart" uri="{C3380CC4-5D6E-409C-BE32-E72D297353CC}">
                <c16:uniqueId val="{00000003-B030-4C4D-9AC9-68F90DC1B50A}"/>
              </c:ext>
            </c:extLst>
          </c:dPt>
          <c:dLbls>
            <c:numFmt formatCode="#,##0" sourceLinked="0"/>
            <c:spPr>
              <a:noFill/>
              <a:ln>
                <a:noFill/>
              </a:ln>
              <a:effectLst/>
            </c:spPr>
            <c:txPr>
              <a:bodyPr rot="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'1.2 G2'!$D$5:$D$22</c:f>
              <c:strCache>
                <c:ptCount val="18"/>
                <c:pt idx="0">
                  <c:v>CNT</c:v>
                </c:pt>
                <c:pt idx="1">
                  <c:v>EXT</c:v>
                </c:pt>
                <c:pt idx="2">
                  <c:v>CVA</c:v>
                </c:pt>
                <c:pt idx="3">
                  <c:v>AST</c:v>
                </c:pt>
                <c:pt idx="4">
                  <c:v>GAL</c:v>
                </c:pt>
                <c:pt idx="5">
                  <c:v>MUR</c:v>
                </c:pt>
                <c:pt idx="6">
                  <c:v>CAT</c:v>
                </c:pt>
                <c:pt idx="7">
                  <c:v>CYL</c:v>
                </c:pt>
                <c:pt idx="8">
                  <c:v>ARA</c:v>
                </c:pt>
                <c:pt idx="9">
                  <c:v>TOT. NAC.</c:v>
                </c:pt>
                <c:pt idx="10">
                  <c:v>AND</c:v>
                </c:pt>
                <c:pt idx="11">
                  <c:v>CAN</c:v>
                </c:pt>
                <c:pt idx="12">
                  <c:v>CLM</c:v>
                </c:pt>
                <c:pt idx="13">
                  <c:v>RIO</c:v>
                </c:pt>
                <c:pt idx="14">
                  <c:v>MAD</c:v>
                </c:pt>
                <c:pt idx="15">
                  <c:v>NAV</c:v>
                </c:pt>
                <c:pt idx="16">
                  <c:v>BAL</c:v>
                </c:pt>
                <c:pt idx="17">
                  <c:v>PVA</c:v>
                </c:pt>
              </c:strCache>
            </c:strRef>
          </c:cat>
          <c:val>
            <c:numRef>
              <c:f>'1.2 G2'!$E$5:$E$22</c:f>
              <c:numCache>
                <c:formatCode>#,##0.00</c:formatCode>
                <c:ptCount val="18"/>
                <c:pt idx="0">
                  <c:v>517.22429446342289</c:v>
                </c:pt>
                <c:pt idx="1">
                  <c:v>506.47830283064133</c:v>
                </c:pt>
                <c:pt idx="2">
                  <c:v>497.56705795767266</c:v>
                </c:pt>
                <c:pt idx="3">
                  <c:v>495.23948544217353</c:v>
                </c:pt>
                <c:pt idx="4">
                  <c:v>484.19921034064487</c:v>
                </c:pt>
                <c:pt idx="5">
                  <c:v>484.13922342529258</c:v>
                </c:pt>
                <c:pt idx="6">
                  <c:v>463.34608546003039</c:v>
                </c:pt>
                <c:pt idx="7">
                  <c:v>458.49788067645329</c:v>
                </c:pt>
                <c:pt idx="8">
                  <c:v>451.47185097764026</c:v>
                </c:pt>
                <c:pt idx="9">
                  <c:v>449.72578074861906</c:v>
                </c:pt>
                <c:pt idx="10">
                  <c:v>436.75027145682168</c:v>
                </c:pt>
                <c:pt idx="11">
                  <c:v>429.48611559766408</c:v>
                </c:pt>
                <c:pt idx="12">
                  <c:v>424.15161969191286</c:v>
                </c:pt>
                <c:pt idx="13">
                  <c:v>422.03476446696129</c:v>
                </c:pt>
                <c:pt idx="14">
                  <c:v>417.73733824705391</c:v>
                </c:pt>
                <c:pt idx="15">
                  <c:v>416.97427698733537</c:v>
                </c:pt>
                <c:pt idx="16">
                  <c:v>400.1896729537462</c:v>
                </c:pt>
                <c:pt idx="17">
                  <c:v>389.03308751102009</c:v>
                </c:pt>
              </c:numCache>
            </c:numRef>
          </c:val>
          <c:extLst>
            <c:ext xmlns:c16="http://schemas.microsoft.com/office/drawing/2014/chart" uri="{C3380CC4-5D6E-409C-BE32-E72D297353CC}">
              <c16:uniqueId val="{00000004-B030-4C4D-9AC9-68F90DC1B50A}"/>
            </c:ext>
          </c:extLst>
        </c:ser>
        <c:dLbls>
          <c:dLblPos val="outEnd"/>
          <c:showLegendKey val="0"/>
          <c:showVal val="1"/>
          <c:showCatName val="0"/>
          <c:showSerName val="0"/>
          <c:showPercent val="0"/>
          <c:showBubbleSize val="0"/>
        </c:dLbls>
        <c:gapWidth val="150"/>
        <c:axId val="544641104"/>
        <c:axId val="544641432"/>
      </c:barChart>
      <c:catAx>
        <c:axId val="544641104"/>
        <c:scaling>
          <c:orientation val="maxMin"/>
        </c:scaling>
        <c:delete val="0"/>
        <c:axPos val="l"/>
        <c:numFmt formatCode="General" sourceLinked="1"/>
        <c:majorTickMark val="none"/>
        <c:minorTickMark val="none"/>
        <c:tickLblPos val="nextTo"/>
        <c:spPr>
          <a:noFill/>
          <a:ln w="9525" cap="flat" cmpd="sng" algn="ctr">
            <a:solidFill>
              <a:srgbClr val="404040"/>
            </a:solidFill>
            <a:round/>
          </a:ln>
          <a:effectLst/>
        </c:spPr>
        <c:txPr>
          <a:bodyPr rot="0" spcFirstLastPara="1" vertOverflow="ellipsis"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crossAx val="544641432"/>
        <c:crosses val="autoZero"/>
        <c:auto val="0"/>
        <c:lblAlgn val="ctr"/>
        <c:lblOffset val="100"/>
        <c:noMultiLvlLbl val="0"/>
      </c:catAx>
      <c:valAx>
        <c:axId val="544641432"/>
        <c:scaling>
          <c:orientation val="minMax"/>
        </c:scaling>
        <c:delete val="1"/>
        <c:axPos val="t"/>
        <c:numFmt formatCode="#,##0" sourceLinked="0"/>
        <c:majorTickMark val="none"/>
        <c:minorTickMark val="none"/>
        <c:tickLblPos val="nextTo"/>
        <c:crossAx val="54464110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900" b="1">
          <a:solidFill>
            <a:srgbClr val="404040"/>
          </a:solidFill>
          <a:latin typeface="Century Gothic" panose="020B0502020202020204" pitchFamily="34" charset="0"/>
        </a:defRPr>
      </a:pPr>
      <a:endParaRPr lang="es-E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325802486030578E-3"/>
          <c:y val="2.9223430833191311E-3"/>
          <c:w val="0.98959208996537407"/>
          <c:h val="0.79148151661205934"/>
        </c:manualLayout>
      </c:layout>
      <c:barChart>
        <c:barDir val="col"/>
        <c:grouping val="clustered"/>
        <c:varyColors val="0"/>
        <c:ser>
          <c:idx val="1"/>
          <c:order val="0"/>
          <c:tx>
            <c:strRef>
              <c:f>'2.6.2 G21'!$D$7</c:f>
              <c:strCache>
                <c:ptCount val="1"/>
                <c:pt idx="0">
                  <c:v>Total nacional</c:v>
                </c:pt>
              </c:strCache>
            </c:strRef>
          </c:tx>
          <c:spPr>
            <a:solidFill>
              <a:schemeClr val="bg2">
                <a:lumMod val="75000"/>
              </a:schemeClr>
            </a:solidFill>
            <a:ln>
              <a:noFill/>
            </a:ln>
            <a:effectLst/>
          </c:spPr>
          <c:invertIfNegative val="0"/>
          <c:dLbls>
            <c:dLbl>
              <c:idx val="3"/>
              <c:layout>
                <c:manualLayout>
                  <c:x val="-1.947302468589206E-2"/>
                  <c:y val="1.00793650793649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505-4174-8C53-2227FEC1B34B}"/>
                </c:ext>
              </c:extLst>
            </c:dLbl>
            <c:dLbl>
              <c:idx val="6"/>
              <c:layout>
                <c:manualLayout>
                  <c:x val="-1.4604768514419046E-2"/>
                  <c:y val="5.039682539682539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505-4174-8C53-2227FEC1B34B}"/>
                </c:ext>
              </c:extLst>
            </c:dLbl>
            <c:spPr>
              <a:noFill/>
              <a:ln>
                <a:noFill/>
              </a:ln>
              <a:effectLst/>
            </c:spPr>
            <c:txPr>
              <a:bodyPr rot="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'2.6.2 G21'!$E$5:$K$5</c:f>
              <c:numCache>
                <c:formatCode>General</c:formatCode>
                <c:ptCount val="7"/>
                <c:pt idx="0">
                  <c:v>2016</c:v>
                </c:pt>
                <c:pt idx="1">
                  <c:v>2017</c:v>
                </c:pt>
                <c:pt idx="2">
                  <c:v>2018</c:v>
                </c:pt>
                <c:pt idx="3">
                  <c:v>2019</c:v>
                </c:pt>
                <c:pt idx="4">
                  <c:v>2020</c:v>
                </c:pt>
                <c:pt idx="5">
                  <c:v>2021</c:v>
                </c:pt>
                <c:pt idx="6">
                  <c:v>2022</c:v>
                </c:pt>
              </c:numCache>
            </c:numRef>
          </c:cat>
          <c:val>
            <c:numRef>
              <c:f>'2.6.2 G21'!$E$7:$K$7</c:f>
              <c:numCache>
                <c:formatCode>0.0%</c:formatCode>
                <c:ptCount val="7"/>
                <c:pt idx="0">
                  <c:v>0.14715660435079503</c:v>
                </c:pt>
                <c:pt idx="1">
                  <c:v>0.16393363416384266</c:v>
                </c:pt>
                <c:pt idx="2">
                  <c:v>0.12820077798027607</c:v>
                </c:pt>
                <c:pt idx="3">
                  <c:v>0.13985982313908596</c:v>
                </c:pt>
                <c:pt idx="4">
                  <c:v>0.14686896783306413</c:v>
                </c:pt>
                <c:pt idx="5">
                  <c:v>0.17776454863459978</c:v>
                </c:pt>
                <c:pt idx="6">
                  <c:v>0.19344292014809095</c:v>
                </c:pt>
              </c:numCache>
            </c:numRef>
          </c:val>
          <c:extLst>
            <c:ext xmlns:c16="http://schemas.microsoft.com/office/drawing/2014/chart" uri="{C3380CC4-5D6E-409C-BE32-E72D297353CC}">
              <c16:uniqueId val="{00000000-7DA8-410A-880A-35F235418FC2}"/>
            </c:ext>
          </c:extLst>
        </c:ser>
        <c:ser>
          <c:idx val="0"/>
          <c:order val="1"/>
          <c:tx>
            <c:strRef>
              <c:f>'2.6.2 G21'!$D$6</c:f>
              <c:strCache>
                <c:ptCount val="1"/>
                <c:pt idx="0">
                  <c:v>Extremadura</c:v>
                </c:pt>
              </c:strCache>
            </c:strRef>
          </c:tx>
          <c:spPr>
            <a:solidFill>
              <a:srgbClr val="83082A"/>
            </a:solidFill>
            <a:ln>
              <a:noFill/>
            </a:ln>
            <a:effectLst/>
          </c:spPr>
          <c:invertIfNegative val="0"/>
          <c:dLbls>
            <c:dLbl>
              <c:idx val="0"/>
              <c:layout>
                <c:manualLayout>
                  <c:x val="4.8682561714730047E-3"/>
                  <c:y val="-9.357874034749381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AD1-463E-95A3-5059A637CB7D}"/>
                </c:ext>
              </c:extLst>
            </c:dLbl>
            <c:dLbl>
              <c:idx val="1"/>
              <c:layout>
                <c:manualLayout>
                  <c:x val="9.736512342946030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AD1-463E-95A3-5059A637CB7D}"/>
                </c:ext>
              </c:extLst>
            </c:dLbl>
            <c:dLbl>
              <c:idx val="2"/>
              <c:layout>
                <c:manualLayout>
                  <c:x val="9.7365123429460753E-3"/>
                  <c:y val="5.039682539682539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AD1-463E-95A3-5059A637CB7D}"/>
                </c:ext>
              </c:extLst>
            </c:dLbl>
            <c:dLbl>
              <c:idx val="3"/>
              <c:layout>
                <c:manualLayout>
                  <c:x val="7.3023842572095231E-3"/>
                  <c:y val="1.00793650793650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505-4174-8C53-2227FEC1B34B}"/>
                </c:ext>
              </c:extLst>
            </c:dLbl>
            <c:dLbl>
              <c:idx val="4"/>
              <c:layout>
                <c:manualLayout>
                  <c:x val="9.7365123429459417E-3"/>
                  <c:y val="1.47916991003462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AD1-463E-95A3-5059A637CB7D}"/>
                </c:ext>
              </c:extLst>
            </c:dLbl>
            <c:dLbl>
              <c:idx val="5"/>
              <c:layout>
                <c:manualLayout>
                  <c:x val="2.1907152771628479E-2"/>
                  <c:y val="5.039682539682539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AD1-463E-95A3-5059A637CB7D}"/>
                </c:ext>
              </c:extLst>
            </c:dLbl>
            <c:dLbl>
              <c:idx val="6"/>
              <c:layout>
                <c:manualLayout>
                  <c:x val="9.736512342946030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717-43F2-851F-8FFB5C82C0C3}"/>
                </c:ext>
              </c:extLst>
            </c:dLbl>
            <c:spPr>
              <a:noFill/>
              <a:ln>
                <a:noFill/>
              </a:ln>
              <a:effectLst/>
            </c:spPr>
            <c:txPr>
              <a:bodyPr rot="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'2.6.2 G21'!$E$5:$K$5</c:f>
              <c:numCache>
                <c:formatCode>General</c:formatCode>
                <c:ptCount val="7"/>
                <c:pt idx="0">
                  <c:v>2016</c:v>
                </c:pt>
                <c:pt idx="1">
                  <c:v>2017</c:v>
                </c:pt>
                <c:pt idx="2">
                  <c:v>2018</c:v>
                </c:pt>
                <c:pt idx="3">
                  <c:v>2019</c:v>
                </c:pt>
                <c:pt idx="4">
                  <c:v>2020</c:v>
                </c:pt>
                <c:pt idx="5">
                  <c:v>2021</c:v>
                </c:pt>
                <c:pt idx="6">
                  <c:v>2022</c:v>
                </c:pt>
              </c:numCache>
            </c:numRef>
          </c:cat>
          <c:val>
            <c:numRef>
              <c:f>'2.6.2 G21'!$E$6:$K$6</c:f>
              <c:numCache>
                <c:formatCode>0.0%</c:formatCode>
                <c:ptCount val="7"/>
                <c:pt idx="0">
                  <c:v>6.0141125314901789E-2</c:v>
                </c:pt>
                <c:pt idx="1">
                  <c:v>1.1998026118921201E-2</c:v>
                </c:pt>
                <c:pt idx="2">
                  <c:v>8.4611329026490489E-2</c:v>
                </c:pt>
                <c:pt idx="3">
                  <c:v>0.23066132405247308</c:v>
                </c:pt>
                <c:pt idx="4">
                  <c:v>0.12428334967708277</c:v>
                </c:pt>
                <c:pt idx="5">
                  <c:v>0.14407045045760181</c:v>
                </c:pt>
                <c:pt idx="6">
                  <c:v>0.21099999999999999</c:v>
                </c:pt>
              </c:numCache>
            </c:numRef>
          </c:val>
          <c:extLst>
            <c:ext xmlns:c16="http://schemas.microsoft.com/office/drawing/2014/chart" uri="{C3380CC4-5D6E-409C-BE32-E72D297353CC}">
              <c16:uniqueId val="{00000001-7DA8-410A-880A-35F235418FC2}"/>
            </c:ext>
          </c:extLst>
        </c:ser>
        <c:dLbls>
          <c:showLegendKey val="0"/>
          <c:showVal val="0"/>
          <c:showCatName val="0"/>
          <c:showSerName val="0"/>
          <c:showPercent val="0"/>
          <c:showBubbleSize val="0"/>
        </c:dLbls>
        <c:gapWidth val="150"/>
        <c:axId val="544641104"/>
        <c:axId val="544641432"/>
      </c:barChart>
      <c:catAx>
        <c:axId val="544641104"/>
        <c:scaling>
          <c:orientation val="minMax"/>
        </c:scaling>
        <c:delete val="0"/>
        <c:axPos val="b"/>
        <c:numFmt formatCode="General" sourceLinked="1"/>
        <c:majorTickMark val="none"/>
        <c:minorTickMark val="none"/>
        <c:tickLblPos val="nextTo"/>
        <c:spPr>
          <a:noFill/>
          <a:ln w="9525" cap="flat" cmpd="sng" algn="ctr">
            <a:solidFill>
              <a:srgbClr val="404040"/>
            </a:solidFill>
            <a:round/>
          </a:ln>
          <a:effectLst/>
        </c:spPr>
        <c:txPr>
          <a:bodyPr rot="0" spcFirstLastPara="1" vertOverflow="ellipsis"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crossAx val="544641432"/>
        <c:crosses val="autoZero"/>
        <c:auto val="1"/>
        <c:lblAlgn val="ctr"/>
        <c:lblOffset val="100"/>
        <c:noMultiLvlLbl val="0"/>
      </c:catAx>
      <c:valAx>
        <c:axId val="544641432"/>
        <c:scaling>
          <c:orientation val="minMax"/>
          <c:max val="0.4"/>
        </c:scaling>
        <c:delete val="1"/>
        <c:axPos val="l"/>
        <c:numFmt formatCode="0%" sourceLinked="0"/>
        <c:majorTickMark val="none"/>
        <c:minorTickMark val="none"/>
        <c:tickLblPos val="nextTo"/>
        <c:crossAx val="544641104"/>
        <c:crosses val="autoZero"/>
        <c:crossBetween val="between"/>
      </c:valAx>
      <c:spPr>
        <a:noFill/>
        <a:ln>
          <a:noFill/>
        </a:ln>
        <a:effectLst/>
      </c:spPr>
    </c:plotArea>
    <c:legend>
      <c:legendPos val="r"/>
      <c:layout>
        <c:manualLayout>
          <c:xMode val="edge"/>
          <c:yMode val="edge"/>
          <c:x val="0.2615729374022755"/>
          <c:y val="0.89438392791415289"/>
          <c:w val="0.4789246673773554"/>
          <c:h val="0.1056160720858471"/>
        </c:manualLayout>
      </c:layout>
      <c:overlay val="0"/>
      <c:spPr>
        <a:noFill/>
        <a:ln>
          <a:noFill/>
        </a:ln>
        <a:effectLst/>
      </c:spPr>
      <c:txPr>
        <a:bodyPr rot="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sz="900" b="1">
          <a:solidFill>
            <a:srgbClr val="404040"/>
          </a:solidFill>
          <a:latin typeface="Century Gothic" panose="020B0502020202020204" pitchFamily="34" charset="0"/>
        </a:defRPr>
      </a:pPr>
      <a:endParaRPr lang="es-E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844216292087764E-2"/>
          <c:y val="7.4049595053012368E-2"/>
          <c:w val="0.96113870271254909"/>
          <c:h val="0.66181992337164752"/>
        </c:manualLayout>
      </c:layout>
      <c:barChart>
        <c:barDir val="col"/>
        <c:grouping val="stacked"/>
        <c:varyColors val="0"/>
        <c:ser>
          <c:idx val="3"/>
          <c:order val="0"/>
          <c:tx>
            <c:strRef>
              <c:f>'2.7.1 G22'!$H$7</c:f>
              <c:strCache>
                <c:ptCount val="1"/>
                <c:pt idx="0">
                  <c:v>Otras áreas</c:v>
                </c:pt>
              </c:strCache>
            </c:strRef>
          </c:tx>
          <c:spPr>
            <a:solidFill>
              <a:schemeClr val="accent5">
                <a:lumMod val="20000"/>
                <a:lumOff val="80000"/>
              </a:schemeClr>
            </a:solidFill>
            <a:ln>
              <a:noFill/>
            </a:ln>
            <a:effectLst/>
          </c:spPr>
          <c:invertIfNegative val="0"/>
          <c:cat>
            <c:numRef>
              <c:f>'2.7.1 G22'!$D$8:$D$19</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'2.7.1 G22'!$H$8:$H$19</c:f>
              <c:numCache>
                <c:formatCode>0.0%</c:formatCode>
                <c:ptCount val="12"/>
                <c:pt idx="0">
                  <c:v>2.8471161195889244E-2</c:v>
                </c:pt>
                <c:pt idx="1">
                  <c:v>2.1443654598330697E-2</c:v>
                </c:pt>
                <c:pt idx="2">
                  <c:v>1.80811343536793E-2</c:v>
                </c:pt>
                <c:pt idx="3">
                  <c:v>1.6276943062209785E-2</c:v>
                </c:pt>
                <c:pt idx="4">
                  <c:v>1.3843505156865901E-2</c:v>
                </c:pt>
                <c:pt idx="5">
                  <c:v>1.2967900522028234E-2</c:v>
                </c:pt>
                <c:pt idx="6">
                  <c:v>1.2685426078372879E-2</c:v>
                </c:pt>
                <c:pt idx="7">
                  <c:v>1.2136292129965328E-2</c:v>
                </c:pt>
                <c:pt idx="8">
                  <c:v>1.1496053174430828E-2</c:v>
                </c:pt>
                <c:pt idx="9">
                  <c:v>9.3305155906096907E-3</c:v>
                </c:pt>
                <c:pt idx="10">
                  <c:v>1.005662686689756E-2</c:v>
                </c:pt>
                <c:pt idx="11">
                  <c:v>1.1610371319783867E-2</c:v>
                </c:pt>
              </c:numCache>
            </c:numRef>
          </c:val>
          <c:extLst>
            <c:ext xmlns:c16="http://schemas.microsoft.com/office/drawing/2014/chart" uri="{C3380CC4-5D6E-409C-BE32-E72D297353CC}">
              <c16:uniqueId val="{00000004-1DC8-4E34-AF84-A1D44F3C5C1B}"/>
            </c:ext>
          </c:extLst>
        </c:ser>
        <c:ser>
          <c:idx val="0"/>
          <c:order val="1"/>
          <c:tx>
            <c:strRef>
              <c:f>'2.7.1 G22'!$E$7</c:f>
              <c:strCache>
                <c:ptCount val="1"/>
                <c:pt idx="0">
                  <c:v>Farmacia externa</c:v>
                </c:pt>
              </c:strCache>
            </c:strRef>
          </c:tx>
          <c:spPr>
            <a:solidFill>
              <a:srgbClr val="B4B4B4"/>
            </a:solidFill>
            <a:ln>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'2.7.1 G22'!$D$8:$D$19</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'2.7.1 G22'!$E$8:$E$19</c:f>
              <c:numCache>
                <c:formatCode>0%</c:formatCode>
                <c:ptCount val="12"/>
                <c:pt idx="0">
                  <c:v>0.45985062088165224</c:v>
                </c:pt>
                <c:pt idx="1">
                  <c:v>0.45759021432631114</c:v>
                </c:pt>
                <c:pt idx="2">
                  <c:v>0.48257012183280362</c:v>
                </c:pt>
                <c:pt idx="3">
                  <c:v>0.49511577285124331</c:v>
                </c:pt>
                <c:pt idx="4">
                  <c:v>0.50448868588748808</c:v>
                </c:pt>
                <c:pt idx="5">
                  <c:v>0.55458770301339244</c:v>
                </c:pt>
                <c:pt idx="6">
                  <c:v>0.5482742235106115</c:v>
                </c:pt>
                <c:pt idx="7">
                  <c:v>0.52579726470258614</c:v>
                </c:pt>
                <c:pt idx="8">
                  <c:v>0.52480641083131241</c:v>
                </c:pt>
                <c:pt idx="9">
                  <c:v>0.53770186380578899</c:v>
                </c:pt>
                <c:pt idx="10">
                  <c:v>0.55305439611896146</c:v>
                </c:pt>
                <c:pt idx="11">
                  <c:v>0.54977135634835816</c:v>
                </c:pt>
              </c:numCache>
            </c:numRef>
          </c:val>
          <c:extLst>
            <c:ext xmlns:c16="http://schemas.microsoft.com/office/drawing/2014/chart" uri="{C3380CC4-5D6E-409C-BE32-E72D297353CC}">
              <c16:uniqueId val="{00000001-1DC8-4E34-AF84-A1D44F3C5C1B}"/>
            </c:ext>
          </c:extLst>
        </c:ser>
        <c:ser>
          <c:idx val="1"/>
          <c:order val="2"/>
          <c:tx>
            <c:strRef>
              <c:f>'2.7.1 G22'!$F$7</c:f>
              <c:strCache>
                <c:ptCount val="1"/>
                <c:pt idx="0">
                  <c:v>Farmacia ambulante</c:v>
                </c:pt>
              </c:strCache>
            </c:strRef>
          </c:tx>
          <c:spPr>
            <a:solidFill>
              <a:srgbClr val="404040"/>
            </a:solidFill>
            <a:ln>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Century Gothic" panose="020B0502020202020204" pitchFamily="34" charset="0"/>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'2.7.1 G22'!$D$8:$D$19</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'2.7.1 G22'!$F$8:$F$19</c:f>
              <c:numCache>
                <c:formatCode>0%</c:formatCode>
                <c:ptCount val="12"/>
                <c:pt idx="0">
                  <c:v>0.16810465740346409</c:v>
                </c:pt>
                <c:pt idx="1">
                  <c:v>0.17712983335347407</c:v>
                </c:pt>
                <c:pt idx="2">
                  <c:v>0.20630080359211991</c:v>
                </c:pt>
                <c:pt idx="3">
                  <c:v>0.21169956864164691</c:v>
                </c:pt>
                <c:pt idx="4">
                  <c:v>0.20045290443181996</c:v>
                </c:pt>
                <c:pt idx="5">
                  <c:v>0.17795372791194022</c:v>
                </c:pt>
                <c:pt idx="6">
                  <c:v>0.1875293371919656</c:v>
                </c:pt>
                <c:pt idx="7">
                  <c:v>0.21579705650868747</c:v>
                </c:pt>
                <c:pt idx="8">
                  <c:v>0.21628170256273704</c:v>
                </c:pt>
                <c:pt idx="9">
                  <c:v>0.22114181411960079</c:v>
                </c:pt>
                <c:pt idx="10">
                  <c:v>0.21742937784100222</c:v>
                </c:pt>
                <c:pt idx="11">
                  <c:v>0.2006441197010474</c:v>
                </c:pt>
              </c:numCache>
            </c:numRef>
          </c:val>
          <c:extLst>
            <c:ext xmlns:c16="http://schemas.microsoft.com/office/drawing/2014/chart" uri="{C3380CC4-5D6E-409C-BE32-E72D297353CC}">
              <c16:uniqueId val="{00000002-1DC8-4E34-AF84-A1D44F3C5C1B}"/>
            </c:ext>
          </c:extLst>
        </c:ser>
        <c:ser>
          <c:idx val="2"/>
          <c:order val="3"/>
          <c:tx>
            <c:strRef>
              <c:f>'2.7.1 G22'!$G$7</c:f>
              <c:strCache>
                <c:ptCount val="1"/>
                <c:pt idx="0">
                  <c:v>Farmacia hospitalización convencional</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Century Gothic" panose="020B0502020202020204" pitchFamily="34" charset="0"/>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'2.7.1 G22'!$D$8:$D$19</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'2.7.1 G22'!$G$8:$G$19</c:f>
              <c:numCache>
                <c:formatCode>0%</c:formatCode>
                <c:ptCount val="12"/>
                <c:pt idx="0">
                  <c:v>0.3435735605189944</c:v>
                </c:pt>
                <c:pt idx="1">
                  <c:v>0.34383629772188418</c:v>
                </c:pt>
                <c:pt idx="2">
                  <c:v>0.2930479402213973</c:v>
                </c:pt>
                <c:pt idx="3">
                  <c:v>0.27690771544489989</c:v>
                </c:pt>
                <c:pt idx="4">
                  <c:v>0.28121490452382614</c:v>
                </c:pt>
                <c:pt idx="5">
                  <c:v>0.25449066855263913</c:v>
                </c:pt>
                <c:pt idx="6">
                  <c:v>0.25151101321905012</c:v>
                </c:pt>
                <c:pt idx="7">
                  <c:v>0.24626938665876086</c:v>
                </c:pt>
                <c:pt idx="8">
                  <c:v>0.24741583343151974</c:v>
                </c:pt>
                <c:pt idx="9">
                  <c:v>0.23182580648400047</c:v>
                </c:pt>
                <c:pt idx="10">
                  <c:v>0.2194595991731387</c:v>
                </c:pt>
                <c:pt idx="11">
                  <c:v>0.23797415263081065</c:v>
                </c:pt>
              </c:numCache>
            </c:numRef>
          </c:val>
          <c:extLst>
            <c:ext xmlns:c16="http://schemas.microsoft.com/office/drawing/2014/chart" uri="{C3380CC4-5D6E-409C-BE32-E72D297353CC}">
              <c16:uniqueId val="{00000003-1DC8-4E34-AF84-A1D44F3C5C1B}"/>
            </c:ext>
          </c:extLst>
        </c:ser>
        <c:dLbls>
          <c:showLegendKey val="0"/>
          <c:showVal val="0"/>
          <c:showCatName val="0"/>
          <c:showSerName val="0"/>
          <c:showPercent val="0"/>
          <c:showBubbleSize val="0"/>
        </c:dLbls>
        <c:gapWidth val="50"/>
        <c:overlap val="100"/>
        <c:axId val="1777768687"/>
        <c:axId val="641546272"/>
      </c:barChart>
      <c:catAx>
        <c:axId val="1777768687"/>
        <c:scaling>
          <c:orientation val="minMax"/>
        </c:scaling>
        <c:delete val="0"/>
        <c:axPos val="b"/>
        <c:numFmt formatCode="General" sourceLinked="1"/>
        <c:majorTickMark val="none"/>
        <c:minorTickMark val="none"/>
        <c:tickLblPos val="nextTo"/>
        <c:spPr>
          <a:noFill/>
          <a:ln w="9525" cap="flat" cmpd="sng" algn="ctr">
            <a:solidFill>
              <a:srgbClr val="404040"/>
            </a:solidFill>
            <a:round/>
          </a:ln>
          <a:effectLst/>
        </c:spPr>
        <c:txPr>
          <a:bodyPr rot="-6000000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crossAx val="641546272"/>
        <c:crosses val="autoZero"/>
        <c:auto val="1"/>
        <c:lblAlgn val="ctr"/>
        <c:lblOffset val="100"/>
        <c:noMultiLvlLbl val="0"/>
      </c:catAx>
      <c:valAx>
        <c:axId val="641546272"/>
        <c:scaling>
          <c:orientation val="minMax"/>
          <c:max val="1"/>
        </c:scaling>
        <c:delete val="1"/>
        <c:axPos val="l"/>
        <c:numFmt formatCode="0.0%" sourceLinked="1"/>
        <c:majorTickMark val="none"/>
        <c:minorTickMark val="none"/>
        <c:tickLblPos val="nextTo"/>
        <c:crossAx val="1777768687"/>
        <c:crosses val="autoZero"/>
        <c:crossBetween val="between"/>
      </c:valAx>
      <c:spPr>
        <a:noFill/>
        <a:ln>
          <a:noFill/>
        </a:ln>
        <a:effectLst/>
      </c:spPr>
    </c:plotArea>
    <c:legend>
      <c:legendPos val="r"/>
      <c:layout>
        <c:manualLayout>
          <c:xMode val="edge"/>
          <c:yMode val="edge"/>
          <c:x val="2.0313436791921956E-2"/>
          <c:y val="0.84459272030651344"/>
          <c:w val="0.9713533225749903"/>
          <c:h val="0.15309501915708812"/>
        </c:manualLayout>
      </c:layout>
      <c:overlay val="0"/>
      <c:spPr>
        <a:noFill/>
        <a:ln>
          <a:noFill/>
        </a:ln>
        <a:effectLst/>
      </c:spPr>
      <c:txPr>
        <a:bodyPr rot="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b="1">
          <a:solidFill>
            <a:srgbClr val="404040"/>
          </a:solidFill>
          <a:latin typeface="Century Gothic" panose="020B0502020202020204" pitchFamily="34" charset="0"/>
        </a:defRPr>
      </a:pPr>
      <a:endParaRPr lang="es-E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30802934944238"/>
          <c:y val="4.3757059913359986E-2"/>
          <c:w val="0.82290639144143751"/>
          <c:h val="0.78168532447886685"/>
        </c:manualLayout>
      </c:layout>
      <c:barChart>
        <c:barDir val="col"/>
        <c:grouping val="clustered"/>
        <c:varyColors val="0"/>
        <c:ser>
          <c:idx val="0"/>
          <c:order val="0"/>
          <c:tx>
            <c:strRef>
              <c:f>'3.1.1 G23'!$E$4</c:f>
              <c:strCache>
                <c:ptCount val="1"/>
                <c:pt idx="0">
                  <c:v>Extremadura</c:v>
                </c:pt>
              </c:strCache>
            </c:strRef>
          </c:tx>
          <c:spPr>
            <a:solidFill>
              <a:schemeClr val="accent1"/>
            </a:solidFill>
            <a:ln>
              <a:noFill/>
            </a:ln>
            <a:effectLst/>
          </c:spPr>
          <c:invertIfNegative val="0"/>
          <c:cat>
            <c:numRef>
              <c:f>'3.1.1 G23'!$D$5:$D$24</c:f>
              <c:numCache>
                <c:formatCode>General</c:formatCod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numCache>
            </c:numRef>
          </c:cat>
          <c:val>
            <c:numRef>
              <c:f>'3.1.1 G23'!$E$5:$E$24</c:f>
              <c:numCache>
                <c:formatCode>0.00</c:formatCode>
                <c:ptCount val="20"/>
                <c:pt idx="0">
                  <c:v>249.66683828999999</c:v>
                </c:pt>
                <c:pt idx="1">
                  <c:v>265.14900702</c:v>
                </c:pt>
                <c:pt idx="2">
                  <c:v>278.85398099999998</c:v>
                </c:pt>
                <c:pt idx="3">
                  <c:v>295.24920800000001</c:v>
                </c:pt>
                <c:pt idx="4">
                  <c:v>310.42170700000003</c:v>
                </c:pt>
                <c:pt idx="5">
                  <c:v>329.42746699999998</c:v>
                </c:pt>
                <c:pt idx="6">
                  <c:v>358.60766999999998</c:v>
                </c:pt>
                <c:pt idx="7">
                  <c:v>356.92454500000002</c:v>
                </c:pt>
                <c:pt idx="8">
                  <c:v>329.40589569999997</c:v>
                </c:pt>
                <c:pt idx="9">
                  <c:v>288.27522452999995</c:v>
                </c:pt>
                <c:pt idx="10">
                  <c:v>278.03609499999999</c:v>
                </c:pt>
                <c:pt idx="11">
                  <c:v>294.59565900000001</c:v>
                </c:pt>
                <c:pt idx="12">
                  <c:v>301.75424800000002</c:v>
                </c:pt>
                <c:pt idx="13">
                  <c:v>311.56858899999997</c:v>
                </c:pt>
                <c:pt idx="14">
                  <c:v>314.84811999999999</c:v>
                </c:pt>
                <c:pt idx="15">
                  <c:v>319.79740700000002</c:v>
                </c:pt>
                <c:pt idx="16">
                  <c:v>323.64797499999997</c:v>
                </c:pt>
                <c:pt idx="17">
                  <c:v>332.51054099999999</c:v>
                </c:pt>
                <c:pt idx="18">
                  <c:v>352.267875</c:v>
                </c:pt>
                <c:pt idx="19">
                  <c:v>365.73561599999999</c:v>
                </c:pt>
              </c:numCache>
            </c:numRef>
          </c:val>
          <c:extLst>
            <c:ext xmlns:c16="http://schemas.microsoft.com/office/drawing/2014/chart" uri="{C3380CC4-5D6E-409C-BE32-E72D297353CC}">
              <c16:uniqueId val="{00000000-59AC-48C3-B373-AF02017217D5}"/>
            </c:ext>
          </c:extLst>
        </c:ser>
        <c:dLbls>
          <c:showLegendKey val="0"/>
          <c:showVal val="0"/>
          <c:showCatName val="0"/>
          <c:showSerName val="0"/>
          <c:showPercent val="0"/>
          <c:showBubbleSize val="0"/>
        </c:dLbls>
        <c:gapWidth val="150"/>
        <c:axId val="820770031"/>
        <c:axId val="820775023"/>
      </c:barChart>
      <c:lineChart>
        <c:grouping val="stacked"/>
        <c:varyColors val="0"/>
        <c:ser>
          <c:idx val="1"/>
          <c:order val="1"/>
          <c:tx>
            <c:strRef>
              <c:f>'3.1.1 G23'!$F$4</c:f>
              <c:strCache>
                <c:ptCount val="1"/>
                <c:pt idx="0">
                  <c:v>Total nacional</c:v>
                </c:pt>
              </c:strCache>
            </c:strRef>
          </c:tx>
          <c:spPr>
            <a:ln w="28575" cap="rnd">
              <a:solidFill>
                <a:srgbClr val="B4B4B4"/>
              </a:solidFill>
              <a:round/>
            </a:ln>
            <a:effectLst/>
          </c:spPr>
          <c:marker>
            <c:symbol val="none"/>
          </c:marker>
          <c:cat>
            <c:numRef>
              <c:f>'3.1.1 G23'!$D$5:$D$24</c:f>
              <c:numCache>
                <c:formatCode>General</c:formatCod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numCache>
            </c:numRef>
          </c:cat>
          <c:val>
            <c:numRef>
              <c:f>'3.1.1 G23'!$F$5:$F$24</c:f>
              <c:numCache>
                <c:formatCode>#,##0.00</c:formatCode>
                <c:ptCount val="20"/>
                <c:pt idx="0">
                  <c:v>8941.4482291100012</c:v>
                </c:pt>
                <c:pt idx="1">
                  <c:v>9515.3522274999996</c:v>
                </c:pt>
                <c:pt idx="2">
                  <c:v>10051.331767</c:v>
                </c:pt>
                <c:pt idx="3">
                  <c:v>10636.057229</c:v>
                </c:pt>
                <c:pt idx="4">
                  <c:v>11191.128315</c:v>
                </c:pt>
                <c:pt idx="5">
                  <c:v>11970.95544724</c:v>
                </c:pt>
                <c:pt idx="6">
                  <c:v>12505.69290968</c:v>
                </c:pt>
                <c:pt idx="7">
                  <c:v>12207.683145999999</c:v>
                </c:pt>
                <c:pt idx="8">
                  <c:v>11135.401975999999</c:v>
                </c:pt>
                <c:pt idx="9">
                  <c:v>9770.9333669999996</c:v>
                </c:pt>
                <c:pt idx="10">
                  <c:v>9183.2497469999998</c:v>
                </c:pt>
                <c:pt idx="11">
                  <c:v>9360.4560841900002</c:v>
                </c:pt>
                <c:pt idx="12">
                  <c:v>9535.131102469999</c:v>
                </c:pt>
                <c:pt idx="13">
                  <c:v>9912.7703457700009</c:v>
                </c:pt>
                <c:pt idx="14">
                  <c:v>10176.706161780001</c:v>
                </c:pt>
                <c:pt idx="15">
                  <c:v>10481.930247</c:v>
                </c:pt>
                <c:pt idx="16">
                  <c:v>10793.958471</c:v>
                </c:pt>
                <c:pt idx="17">
                  <c:v>11077.317563000001</c:v>
                </c:pt>
                <c:pt idx="18">
                  <c:v>11746.978209999999</c:v>
                </c:pt>
                <c:pt idx="19">
                  <c:v>12325.958304</c:v>
                </c:pt>
              </c:numCache>
            </c:numRef>
          </c:val>
          <c:smooth val="0"/>
          <c:extLst>
            <c:ext xmlns:c16="http://schemas.microsoft.com/office/drawing/2014/chart" uri="{C3380CC4-5D6E-409C-BE32-E72D297353CC}">
              <c16:uniqueId val="{00000001-59AC-48C3-B373-AF02017217D5}"/>
            </c:ext>
          </c:extLst>
        </c:ser>
        <c:dLbls>
          <c:showLegendKey val="0"/>
          <c:showVal val="0"/>
          <c:showCatName val="0"/>
          <c:showSerName val="0"/>
          <c:showPercent val="0"/>
          <c:showBubbleSize val="0"/>
        </c:dLbls>
        <c:marker val="1"/>
        <c:smooth val="0"/>
        <c:axId val="544641104"/>
        <c:axId val="544641432"/>
      </c:lineChart>
      <c:catAx>
        <c:axId val="544641104"/>
        <c:scaling>
          <c:orientation val="minMax"/>
        </c:scaling>
        <c:delete val="0"/>
        <c:axPos val="b"/>
        <c:numFmt formatCode="General" sourceLinked="1"/>
        <c:majorTickMark val="none"/>
        <c:minorTickMark val="none"/>
        <c:tickLblPos val="nextTo"/>
        <c:spPr>
          <a:noFill/>
          <a:ln w="9525" cap="flat" cmpd="sng" algn="ctr">
            <a:solidFill>
              <a:srgbClr val="404040"/>
            </a:solidFill>
            <a:round/>
          </a:ln>
          <a:effectLst/>
        </c:spPr>
        <c:txPr>
          <a:bodyPr rot="0" spcFirstLastPara="1" vertOverflow="ellipsis" wrap="square" anchor="ctr" anchorCtr="1"/>
          <a:lstStyle/>
          <a:p>
            <a:pPr>
              <a:defRPr sz="600" b="1" i="0" u="none" strike="noStrike" kern="1200" baseline="0">
                <a:solidFill>
                  <a:srgbClr val="404040"/>
                </a:solidFill>
                <a:latin typeface="Century Gothic" panose="020B0502020202020204" pitchFamily="34" charset="0"/>
                <a:ea typeface="+mn-ea"/>
                <a:cs typeface="+mn-cs"/>
              </a:defRPr>
            </a:pPr>
            <a:endParaRPr lang="es-ES"/>
          </a:p>
        </c:txPr>
        <c:crossAx val="544641432"/>
        <c:crosses val="autoZero"/>
        <c:auto val="1"/>
        <c:lblAlgn val="ctr"/>
        <c:lblOffset val="100"/>
        <c:noMultiLvlLbl val="0"/>
      </c:catAx>
      <c:valAx>
        <c:axId val="5446414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solidFill>
              <a:srgbClr val="404040"/>
            </a:solidFill>
          </a:ln>
          <a:effectLst/>
        </c:spPr>
        <c:txPr>
          <a:bodyPr rot="-6000000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crossAx val="544641104"/>
        <c:crosses val="autoZero"/>
        <c:crossBetween val="between"/>
      </c:valAx>
      <c:valAx>
        <c:axId val="820775023"/>
        <c:scaling>
          <c:orientation val="minMax"/>
          <c:max val="450"/>
        </c:scaling>
        <c:delete val="0"/>
        <c:axPos val="r"/>
        <c:numFmt formatCode="#,##0" sourceLinked="0"/>
        <c:majorTickMark val="out"/>
        <c:minorTickMark val="none"/>
        <c:tickLblPos val="nextTo"/>
        <c:spPr>
          <a:noFill/>
          <a:ln>
            <a:solidFill>
              <a:srgbClr val="404040"/>
            </a:solidFill>
          </a:ln>
          <a:effectLst/>
        </c:spPr>
        <c:txPr>
          <a:bodyPr rot="-6000000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crossAx val="820770031"/>
        <c:crosses val="max"/>
        <c:crossBetween val="between"/>
      </c:valAx>
      <c:catAx>
        <c:axId val="820770031"/>
        <c:scaling>
          <c:orientation val="minMax"/>
        </c:scaling>
        <c:delete val="1"/>
        <c:axPos val="b"/>
        <c:numFmt formatCode="General" sourceLinked="1"/>
        <c:majorTickMark val="out"/>
        <c:minorTickMark val="none"/>
        <c:tickLblPos val="nextTo"/>
        <c:crossAx val="820775023"/>
        <c:crosses val="autoZero"/>
        <c:auto val="1"/>
        <c:lblAlgn val="ctr"/>
        <c:lblOffset val="100"/>
        <c:noMultiLvlLbl val="0"/>
      </c:catAx>
      <c:spPr>
        <a:noFill/>
        <a:ln>
          <a:noFill/>
        </a:ln>
        <a:effectLst/>
      </c:spPr>
    </c:plotArea>
    <c:legend>
      <c:legendPos val="b"/>
      <c:layout>
        <c:manualLayout>
          <c:xMode val="edge"/>
          <c:yMode val="edge"/>
          <c:x val="0.16347520684501154"/>
          <c:y val="0.90608065396004767"/>
          <c:w val="0.56847070178411896"/>
          <c:h val="8.3827369995283785E-2"/>
        </c:manualLayout>
      </c:layout>
      <c:overlay val="0"/>
      <c:spPr>
        <a:noFill/>
        <a:ln>
          <a:noFill/>
        </a:ln>
        <a:effectLst/>
      </c:spPr>
      <c:txPr>
        <a:bodyPr rot="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sz="900" b="1">
          <a:solidFill>
            <a:srgbClr val="404040"/>
          </a:solidFill>
          <a:latin typeface="Century Gothic" panose="020B0502020202020204" pitchFamily="34" charset="0"/>
        </a:defRPr>
      </a:pPr>
      <a:endParaRPr lang="es-E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410753355336797"/>
          <c:y val="9.8679098679098683E-3"/>
          <c:w val="0.78209942528735643"/>
          <c:h val="0.97039627039627019"/>
        </c:manualLayout>
      </c:layout>
      <c:barChart>
        <c:barDir val="bar"/>
        <c:grouping val="clustered"/>
        <c:varyColors val="0"/>
        <c:ser>
          <c:idx val="0"/>
          <c:order val="0"/>
          <c:spPr>
            <a:solidFill>
              <a:srgbClr val="B4B4B4"/>
            </a:solidFill>
            <a:ln>
              <a:solidFill>
                <a:srgbClr val="B4B4B4"/>
              </a:solidFill>
            </a:ln>
            <a:effectLst/>
          </c:spPr>
          <c:invertIfNegative val="0"/>
          <c:dPt>
            <c:idx val="0"/>
            <c:invertIfNegative val="0"/>
            <c:bubble3D val="0"/>
            <c:spPr>
              <a:solidFill>
                <a:srgbClr val="83082A"/>
              </a:solidFill>
              <a:ln>
                <a:solidFill>
                  <a:srgbClr val="B4B4B4"/>
                </a:solidFill>
              </a:ln>
              <a:effectLst/>
            </c:spPr>
            <c:extLst>
              <c:ext xmlns:c16="http://schemas.microsoft.com/office/drawing/2014/chart" uri="{C3380CC4-5D6E-409C-BE32-E72D297353CC}">
                <c16:uniqueId val="{00000008-EDCC-4365-9DA2-E37999F6C318}"/>
              </c:ext>
            </c:extLst>
          </c:dPt>
          <c:dPt>
            <c:idx val="1"/>
            <c:invertIfNegative val="0"/>
            <c:bubble3D val="0"/>
            <c:spPr>
              <a:solidFill>
                <a:srgbClr val="B4B4B4"/>
              </a:solidFill>
              <a:ln>
                <a:solidFill>
                  <a:srgbClr val="B4B4B4"/>
                </a:solidFill>
              </a:ln>
              <a:effectLst/>
            </c:spPr>
            <c:extLst>
              <c:ext xmlns:c16="http://schemas.microsoft.com/office/drawing/2014/chart" uri="{C3380CC4-5D6E-409C-BE32-E72D297353CC}">
                <c16:uniqueId val="{00000001-EDCC-4365-9DA2-E37999F6C318}"/>
              </c:ext>
            </c:extLst>
          </c:dPt>
          <c:dPt>
            <c:idx val="9"/>
            <c:invertIfNegative val="0"/>
            <c:bubble3D val="0"/>
            <c:spPr>
              <a:solidFill>
                <a:srgbClr val="B4B4B4"/>
              </a:solidFill>
              <a:ln>
                <a:solidFill>
                  <a:srgbClr val="B4B4B4"/>
                </a:solidFill>
              </a:ln>
              <a:effectLst/>
            </c:spPr>
            <c:extLst>
              <c:ext xmlns:c16="http://schemas.microsoft.com/office/drawing/2014/chart" uri="{C3380CC4-5D6E-409C-BE32-E72D297353CC}">
                <c16:uniqueId val="{00000003-EDCC-4365-9DA2-E37999F6C318}"/>
              </c:ext>
            </c:extLst>
          </c:dPt>
          <c:dPt>
            <c:idx val="11"/>
            <c:invertIfNegative val="0"/>
            <c:bubble3D val="0"/>
            <c:spPr>
              <a:solidFill>
                <a:srgbClr val="83082A"/>
              </a:solidFill>
              <a:ln>
                <a:solidFill>
                  <a:srgbClr val="B4B4B4"/>
                </a:solidFill>
              </a:ln>
              <a:effectLst/>
            </c:spPr>
            <c:extLst>
              <c:ext xmlns:c16="http://schemas.microsoft.com/office/drawing/2014/chart" uri="{C3380CC4-5D6E-409C-BE32-E72D297353CC}">
                <c16:uniqueId val="{00000009-EDCC-4365-9DA2-E37999F6C318}"/>
              </c:ext>
            </c:extLst>
          </c:dPt>
          <c:dPt>
            <c:idx val="12"/>
            <c:invertIfNegative val="0"/>
            <c:bubble3D val="0"/>
            <c:spPr>
              <a:solidFill>
                <a:srgbClr val="B4B4B4"/>
              </a:solidFill>
              <a:ln>
                <a:solidFill>
                  <a:srgbClr val="B4B4B4"/>
                </a:solidFill>
              </a:ln>
              <a:effectLst/>
            </c:spPr>
            <c:extLst>
              <c:ext xmlns:c16="http://schemas.microsoft.com/office/drawing/2014/chart" uri="{C3380CC4-5D6E-409C-BE32-E72D297353CC}">
                <c16:uniqueId val="{00000005-EDCC-4365-9DA2-E37999F6C318}"/>
              </c:ext>
            </c:extLst>
          </c:dPt>
          <c:dLbls>
            <c:dLbl>
              <c:idx val="0"/>
              <c:dLblPos val="outEnd"/>
              <c:showLegendKey val="0"/>
              <c:showVal val="1"/>
              <c:showCatName val="0"/>
              <c:showSerName val="0"/>
              <c:showPercent val="0"/>
              <c:showBubbleSize val="0"/>
              <c:extLst>
                <c:ext xmlns:c15="http://schemas.microsoft.com/office/drawing/2012/chart" uri="{CE6537A1-D6FC-4f65-9D91-7224C49458BB}">
                  <c15:layout>
                    <c:manualLayout>
                      <c:w val="6.5672605363984671E-2"/>
                      <c:h val="5.378727256761285E-2"/>
                    </c:manualLayout>
                  </c15:layout>
                </c:ext>
                <c:ext xmlns:c16="http://schemas.microsoft.com/office/drawing/2014/chart" uri="{C3380CC4-5D6E-409C-BE32-E72D297353CC}">
                  <c16:uniqueId val="{00000008-EDCC-4365-9DA2-E37999F6C318}"/>
                </c:ext>
              </c:extLst>
            </c:dLbl>
            <c:numFmt formatCode="#,##0" sourceLinked="0"/>
            <c:spPr>
              <a:noFill/>
              <a:ln>
                <a:noFill/>
              </a:ln>
              <a:effectLst/>
            </c:spPr>
            <c:txPr>
              <a:bodyPr rot="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('3.1.1 G24'!$D$5:$D$21,'3.1.1 G24'!$D$23)</c:f>
              <c:strCache>
                <c:ptCount val="18"/>
                <c:pt idx="0">
                  <c:v>EXT</c:v>
                </c:pt>
                <c:pt idx="1">
                  <c:v>MUR</c:v>
                </c:pt>
                <c:pt idx="2">
                  <c:v>CNT</c:v>
                </c:pt>
                <c:pt idx="3">
                  <c:v>AST</c:v>
                </c:pt>
                <c:pt idx="4">
                  <c:v>CVA</c:v>
                </c:pt>
                <c:pt idx="5">
                  <c:v>GAL</c:v>
                </c:pt>
                <c:pt idx="6">
                  <c:v>CYL</c:v>
                </c:pt>
                <c:pt idx="7">
                  <c:v>CLM</c:v>
                </c:pt>
                <c:pt idx="8">
                  <c:v>CAN</c:v>
                </c:pt>
                <c:pt idx="9">
                  <c:v>AND</c:v>
                </c:pt>
                <c:pt idx="10">
                  <c:v>ARA</c:v>
                </c:pt>
                <c:pt idx="11">
                  <c:v>TOT. NAC.</c:v>
                </c:pt>
                <c:pt idx="12">
                  <c:v>RIO</c:v>
                </c:pt>
                <c:pt idx="13">
                  <c:v>CAT</c:v>
                </c:pt>
                <c:pt idx="14">
                  <c:v>PVA</c:v>
                </c:pt>
                <c:pt idx="15">
                  <c:v>NAV</c:v>
                </c:pt>
                <c:pt idx="16">
                  <c:v>MAD</c:v>
                </c:pt>
                <c:pt idx="17">
                  <c:v>BAL</c:v>
                </c:pt>
              </c:strCache>
            </c:strRef>
          </c:cat>
          <c:val>
            <c:numRef>
              <c:f>('3.1.1 G24'!$E$5:$E$21,'3.1.1 G24'!$E$23)</c:f>
              <c:numCache>
                <c:formatCode>0.00</c:formatCode>
                <c:ptCount val="18"/>
                <c:pt idx="0">
                  <c:v>331.74171293394568</c:v>
                </c:pt>
                <c:pt idx="1">
                  <c:v>303.07437311570004</c:v>
                </c:pt>
                <c:pt idx="2">
                  <c:v>297.2277618769171</c:v>
                </c:pt>
                <c:pt idx="3">
                  <c:v>296.54985551229714</c:v>
                </c:pt>
                <c:pt idx="4">
                  <c:v>291.74506391770916</c:v>
                </c:pt>
                <c:pt idx="5">
                  <c:v>282.32714071715804</c:v>
                </c:pt>
                <c:pt idx="6">
                  <c:v>280.78857073381164</c:v>
                </c:pt>
                <c:pt idx="7">
                  <c:v>278.37434954296822</c:v>
                </c:pt>
                <c:pt idx="8">
                  <c:v>273.42895929401419</c:v>
                </c:pt>
                <c:pt idx="9">
                  <c:v>272.40989671637942</c:v>
                </c:pt>
                <c:pt idx="10">
                  <c:v>263.3936078593984</c:v>
                </c:pt>
                <c:pt idx="11">
                  <c:v>260.29617408099364</c:v>
                </c:pt>
                <c:pt idx="12">
                  <c:v>252.89362029966287</c:v>
                </c:pt>
                <c:pt idx="13">
                  <c:v>226.60699122845466</c:v>
                </c:pt>
                <c:pt idx="14">
                  <c:v>226.48082523557846</c:v>
                </c:pt>
                <c:pt idx="15">
                  <c:v>225.85640332079211</c:v>
                </c:pt>
                <c:pt idx="16">
                  <c:v>224.9121913013503</c:v>
                </c:pt>
                <c:pt idx="17">
                  <c:v>219.11206340344731</c:v>
                </c:pt>
              </c:numCache>
            </c:numRef>
          </c:val>
          <c:extLst>
            <c:ext xmlns:c16="http://schemas.microsoft.com/office/drawing/2014/chart" uri="{C3380CC4-5D6E-409C-BE32-E72D297353CC}">
              <c16:uniqueId val="{00000006-EDCC-4365-9DA2-E37999F6C318}"/>
            </c:ext>
          </c:extLst>
        </c:ser>
        <c:dLbls>
          <c:dLblPos val="outEnd"/>
          <c:showLegendKey val="0"/>
          <c:showVal val="1"/>
          <c:showCatName val="0"/>
          <c:showSerName val="0"/>
          <c:showPercent val="0"/>
          <c:showBubbleSize val="0"/>
        </c:dLbls>
        <c:gapWidth val="150"/>
        <c:axId val="544641104"/>
        <c:axId val="544641432"/>
      </c:barChart>
      <c:catAx>
        <c:axId val="544641104"/>
        <c:scaling>
          <c:orientation val="maxMin"/>
        </c:scaling>
        <c:delete val="0"/>
        <c:axPos val="l"/>
        <c:numFmt formatCode="General" sourceLinked="1"/>
        <c:majorTickMark val="none"/>
        <c:minorTickMark val="none"/>
        <c:tickLblPos val="nextTo"/>
        <c:spPr>
          <a:noFill/>
          <a:ln w="9525" cap="flat" cmpd="sng" algn="ctr">
            <a:solidFill>
              <a:srgbClr val="404040"/>
            </a:solidFill>
            <a:round/>
          </a:ln>
          <a:effectLst/>
        </c:spPr>
        <c:txPr>
          <a:bodyPr rot="0" spcFirstLastPara="1" vertOverflow="ellipsis"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crossAx val="544641432"/>
        <c:crosses val="autoZero"/>
        <c:auto val="0"/>
        <c:lblAlgn val="ctr"/>
        <c:lblOffset val="100"/>
        <c:noMultiLvlLbl val="0"/>
      </c:catAx>
      <c:valAx>
        <c:axId val="544641432"/>
        <c:scaling>
          <c:orientation val="minMax"/>
        </c:scaling>
        <c:delete val="1"/>
        <c:axPos val="t"/>
        <c:numFmt formatCode="#,##0" sourceLinked="0"/>
        <c:majorTickMark val="none"/>
        <c:minorTickMark val="none"/>
        <c:tickLblPos val="nextTo"/>
        <c:crossAx val="54464110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900" b="1">
          <a:solidFill>
            <a:srgbClr val="404040"/>
          </a:solidFill>
          <a:latin typeface="Century Gothic" panose="020B0502020202020204" pitchFamily="34" charset="0"/>
        </a:defRPr>
      </a:pPr>
      <a:endParaRPr lang="es-E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337585612913299E-2"/>
          <c:y val="5.3835230283376785E-2"/>
          <c:w val="0.91671985606785267"/>
          <c:h val="0.74068105227258274"/>
        </c:manualLayout>
      </c:layout>
      <c:lineChart>
        <c:grouping val="standard"/>
        <c:varyColors val="0"/>
        <c:ser>
          <c:idx val="0"/>
          <c:order val="0"/>
          <c:tx>
            <c:strRef>
              <c:f>'3.1.1 G25'!$E$4</c:f>
              <c:strCache>
                <c:ptCount val="1"/>
                <c:pt idx="0">
                  <c:v>Extremadura</c:v>
                </c:pt>
              </c:strCache>
            </c:strRef>
          </c:tx>
          <c:spPr>
            <a:ln w="28575" cap="rnd">
              <a:solidFill>
                <a:schemeClr val="accent1"/>
              </a:solidFill>
              <a:round/>
            </a:ln>
            <a:effectLst/>
          </c:spPr>
          <c:marker>
            <c:symbol val="none"/>
          </c:marker>
          <c:cat>
            <c:numRef>
              <c:f>'3.1.1 G25'!$D$5:$D$24</c:f>
              <c:numCache>
                <c:formatCode>General</c:formatCod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numCache>
            </c:numRef>
          </c:cat>
          <c:val>
            <c:numRef>
              <c:f>'3.1.1 G25'!$E$5:$E$24</c:f>
              <c:numCache>
                <c:formatCode>0.00</c:formatCode>
                <c:ptCount val="20"/>
                <c:pt idx="0">
                  <c:v>219.29840321058626</c:v>
                </c:pt>
                <c:pt idx="1">
                  <c:v>233.14543780777061</c:v>
                </c:pt>
                <c:pt idx="2">
                  <c:v>243.59509412385404</c:v>
                </c:pt>
                <c:pt idx="3">
                  <c:v>258.05419991195583</c:v>
                </c:pt>
                <c:pt idx="4">
                  <c:v>271.19334464504192</c:v>
                </c:pt>
                <c:pt idx="5">
                  <c:v>286.54092744017998</c:v>
                </c:pt>
                <c:pt idx="6">
                  <c:v>311.36381927808645</c:v>
                </c:pt>
                <c:pt idx="7">
                  <c:v>309.59795835053529</c:v>
                </c:pt>
                <c:pt idx="8">
                  <c:v>282.40205110751225</c:v>
                </c:pt>
                <c:pt idx="9">
                  <c:v>248.3985614651863</c:v>
                </c:pt>
                <c:pt idx="10">
                  <c:v>235.55294381774974</c:v>
                </c:pt>
                <c:pt idx="11">
                  <c:v>253.5637236717188</c:v>
                </c:pt>
                <c:pt idx="12">
                  <c:v>263.06180274347588</c:v>
                </c:pt>
                <c:pt idx="13">
                  <c:v>273.67500101013474</c:v>
                </c:pt>
                <c:pt idx="14">
                  <c:v>278.79170942797111</c:v>
                </c:pt>
                <c:pt idx="15">
                  <c:v>284.87767175198519</c:v>
                </c:pt>
                <c:pt idx="16">
                  <c:v>289.08755750078154</c:v>
                </c:pt>
                <c:pt idx="17">
                  <c:v>297.33439535725944</c:v>
                </c:pt>
                <c:pt idx="18">
                  <c:v>316.61454438580347</c:v>
                </c:pt>
                <c:pt idx="19">
                  <c:v>331.74171293394562</c:v>
                </c:pt>
              </c:numCache>
            </c:numRef>
          </c:val>
          <c:smooth val="0"/>
          <c:extLst>
            <c:ext xmlns:c16="http://schemas.microsoft.com/office/drawing/2014/chart" uri="{C3380CC4-5D6E-409C-BE32-E72D297353CC}">
              <c16:uniqueId val="{00000000-1C4E-4FA7-B674-252A6AB92AFD}"/>
            </c:ext>
          </c:extLst>
        </c:ser>
        <c:ser>
          <c:idx val="1"/>
          <c:order val="1"/>
          <c:tx>
            <c:strRef>
              <c:f>'3.1.1 G25'!$F$4</c:f>
              <c:strCache>
                <c:ptCount val="1"/>
                <c:pt idx="0">
                  <c:v>Total nacional</c:v>
                </c:pt>
              </c:strCache>
            </c:strRef>
          </c:tx>
          <c:spPr>
            <a:ln w="28575" cap="rnd">
              <a:solidFill>
                <a:srgbClr val="B4B4B4"/>
              </a:solidFill>
              <a:round/>
            </a:ln>
            <a:effectLst/>
          </c:spPr>
          <c:marker>
            <c:symbol val="none"/>
          </c:marker>
          <c:cat>
            <c:numRef>
              <c:f>'3.1.1 G25'!$D$5:$D$24</c:f>
              <c:numCache>
                <c:formatCode>General</c:formatCod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numCache>
            </c:numRef>
          </c:cat>
          <c:val>
            <c:numRef>
              <c:f>'3.1.1 G25'!$F$5:$F$24</c:f>
              <c:numCache>
                <c:formatCode>0.00</c:formatCode>
                <c:ptCount val="20"/>
                <c:pt idx="0">
                  <c:v>209.31794912473393</c:v>
                </c:pt>
                <c:pt idx="1">
                  <c:v>220.27459220961941</c:v>
                </c:pt>
                <c:pt idx="2">
                  <c:v>227.87727831782198</c:v>
                </c:pt>
                <c:pt idx="3">
                  <c:v>237.89540793206484</c:v>
                </c:pt>
                <c:pt idx="4">
                  <c:v>247.58729741508421</c:v>
                </c:pt>
                <c:pt idx="5">
                  <c:v>259.34836022462235</c:v>
                </c:pt>
                <c:pt idx="6">
                  <c:v>267.5254469278924</c:v>
                </c:pt>
                <c:pt idx="7">
                  <c:v>259.62176682174396</c:v>
                </c:pt>
                <c:pt idx="8">
                  <c:v>235.96705175480781</c:v>
                </c:pt>
                <c:pt idx="9">
                  <c:v>206.7252047283207</c:v>
                </c:pt>
                <c:pt idx="10">
                  <c:v>194.85025703493631</c:v>
                </c:pt>
                <c:pt idx="11">
                  <c:v>200.13230076490643</c:v>
                </c:pt>
                <c:pt idx="12">
                  <c:v>204.50953962157524</c:v>
                </c:pt>
                <c:pt idx="13">
                  <c:v>212.91683459563532</c:v>
                </c:pt>
                <c:pt idx="14">
                  <c:v>218.51492056988417</c:v>
                </c:pt>
                <c:pt idx="15">
                  <c:v>224.3420838243658</c:v>
                </c:pt>
                <c:pt idx="16">
                  <c:v>229.53071045110465</c:v>
                </c:pt>
                <c:pt idx="17">
                  <c:v>233.44852344195809</c:v>
                </c:pt>
                <c:pt idx="18">
                  <c:v>247.90443048056366</c:v>
                </c:pt>
                <c:pt idx="19">
                  <c:v>260.2961676189704</c:v>
                </c:pt>
              </c:numCache>
            </c:numRef>
          </c:val>
          <c:smooth val="0"/>
          <c:extLst>
            <c:ext xmlns:c16="http://schemas.microsoft.com/office/drawing/2014/chart" uri="{C3380CC4-5D6E-409C-BE32-E72D297353CC}">
              <c16:uniqueId val="{00000001-9355-4A49-9013-996DDCBACA5F}"/>
            </c:ext>
          </c:extLst>
        </c:ser>
        <c:dLbls>
          <c:showLegendKey val="0"/>
          <c:showVal val="0"/>
          <c:showCatName val="0"/>
          <c:showSerName val="0"/>
          <c:showPercent val="0"/>
          <c:showBubbleSize val="0"/>
        </c:dLbls>
        <c:smooth val="0"/>
        <c:axId val="544641104"/>
        <c:axId val="544641432"/>
      </c:lineChart>
      <c:catAx>
        <c:axId val="544641104"/>
        <c:scaling>
          <c:orientation val="minMax"/>
        </c:scaling>
        <c:delete val="0"/>
        <c:axPos val="b"/>
        <c:numFmt formatCode="General" sourceLinked="1"/>
        <c:majorTickMark val="none"/>
        <c:minorTickMark val="none"/>
        <c:tickLblPos val="nextTo"/>
        <c:spPr>
          <a:noFill/>
          <a:ln w="9525" cap="flat" cmpd="sng" algn="ctr">
            <a:solidFill>
              <a:srgbClr val="404040"/>
            </a:solidFill>
            <a:round/>
          </a:ln>
          <a:effectLst/>
        </c:spPr>
        <c:txPr>
          <a:bodyPr rot="0" spcFirstLastPara="1" vertOverflow="ellipsis" wrap="square" anchor="ctr" anchorCtr="1"/>
          <a:lstStyle/>
          <a:p>
            <a:pPr>
              <a:defRPr sz="700" b="1" i="0" u="none" strike="noStrike" kern="1200" baseline="0">
                <a:solidFill>
                  <a:srgbClr val="404040"/>
                </a:solidFill>
                <a:latin typeface="Century Gothic" panose="020B0502020202020204" pitchFamily="34" charset="0"/>
                <a:ea typeface="+mn-ea"/>
                <a:cs typeface="+mn-cs"/>
              </a:defRPr>
            </a:pPr>
            <a:endParaRPr lang="es-ES"/>
          </a:p>
        </c:txPr>
        <c:crossAx val="544641432"/>
        <c:crosses val="autoZero"/>
        <c:auto val="1"/>
        <c:lblAlgn val="ctr"/>
        <c:lblOffset val="100"/>
        <c:tickLblSkip val="1"/>
        <c:tickMarkSkip val="1"/>
        <c:noMultiLvlLbl val="0"/>
      </c:catAx>
      <c:valAx>
        <c:axId val="5446414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solidFill>
              <a:srgbClr val="404040"/>
            </a:solidFill>
          </a:ln>
          <a:effectLst/>
        </c:spPr>
        <c:txPr>
          <a:bodyPr rot="-6000000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crossAx val="544641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sz="900" b="1">
          <a:solidFill>
            <a:srgbClr val="404040"/>
          </a:solidFill>
          <a:latin typeface="Century Gothic" panose="020B0502020202020204" pitchFamily="34" charset="0"/>
        </a:defRPr>
      </a:pPr>
      <a:endParaRPr lang="es-E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088039875073967E-2"/>
          <c:y val="6.2750582750582748E-3"/>
          <c:w val="0.85452591603011696"/>
          <c:h val="0.98887024087024089"/>
        </c:manualLayout>
      </c:layout>
      <c:barChart>
        <c:barDir val="bar"/>
        <c:grouping val="clustered"/>
        <c:varyColors val="0"/>
        <c:ser>
          <c:idx val="1"/>
          <c:order val="0"/>
          <c:tx>
            <c:strRef>
              <c:f>'3.1.1 G26'!$E$4</c:f>
              <c:strCache>
                <c:ptCount val="1"/>
                <c:pt idx="0">
                  <c:v>Gasto</c:v>
                </c:pt>
              </c:strCache>
            </c:strRef>
          </c:tx>
          <c:spPr>
            <a:solidFill>
              <a:srgbClr val="B4B4B4"/>
            </a:solidFill>
            <a:ln>
              <a:solidFill>
                <a:srgbClr val="B4B4B4"/>
              </a:solidFill>
            </a:ln>
            <a:effectLst/>
          </c:spPr>
          <c:invertIfNegative val="0"/>
          <c:dPt>
            <c:idx val="1"/>
            <c:invertIfNegative val="0"/>
            <c:bubble3D val="0"/>
            <c:spPr>
              <a:solidFill>
                <a:srgbClr val="83082A"/>
              </a:solidFill>
              <a:ln>
                <a:solidFill>
                  <a:srgbClr val="B4B4B4"/>
                </a:solidFill>
              </a:ln>
              <a:effectLst/>
            </c:spPr>
            <c:extLst>
              <c:ext xmlns:c16="http://schemas.microsoft.com/office/drawing/2014/chart" uri="{C3380CC4-5D6E-409C-BE32-E72D297353CC}">
                <c16:uniqueId val="{0000000D-A15B-497F-A8CA-A17CBCE1A3F6}"/>
              </c:ext>
            </c:extLst>
          </c:dPt>
          <c:dPt>
            <c:idx val="7"/>
            <c:invertIfNegative val="0"/>
            <c:bubble3D val="0"/>
            <c:spPr>
              <a:solidFill>
                <a:srgbClr val="B4B4B4"/>
              </a:solidFill>
              <a:ln>
                <a:solidFill>
                  <a:srgbClr val="B4B4B4"/>
                </a:solidFill>
              </a:ln>
              <a:effectLst/>
            </c:spPr>
            <c:extLst>
              <c:ext xmlns:c16="http://schemas.microsoft.com/office/drawing/2014/chart" uri="{C3380CC4-5D6E-409C-BE32-E72D297353CC}">
                <c16:uniqueId val="{00000003-9418-494F-9AEB-1D8418642F6B}"/>
              </c:ext>
            </c:extLst>
          </c:dPt>
          <c:dPt>
            <c:idx val="9"/>
            <c:invertIfNegative val="0"/>
            <c:bubble3D val="0"/>
            <c:spPr>
              <a:solidFill>
                <a:srgbClr val="B4B4B4"/>
              </a:solidFill>
              <a:ln>
                <a:noFill/>
              </a:ln>
              <a:effectLst/>
            </c:spPr>
            <c:extLst>
              <c:ext xmlns:c16="http://schemas.microsoft.com/office/drawing/2014/chart" uri="{C3380CC4-5D6E-409C-BE32-E72D297353CC}">
                <c16:uniqueId val="{00000003-C193-48CF-BC60-99B8293B16DC}"/>
              </c:ext>
            </c:extLst>
          </c:dPt>
          <c:dPt>
            <c:idx val="11"/>
            <c:invertIfNegative val="0"/>
            <c:bubble3D val="0"/>
            <c:spPr>
              <a:solidFill>
                <a:srgbClr val="B4B4B4"/>
              </a:solidFill>
              <a:ln>
                <a:solidFill>
                  <a:srgbClr val="B4B4B4"/>
                </a:solidFill>
              </a:ln>
              <a:effectLst/>
            </c:spPr>
            <c:extLst>
              <c:ext xmlns:c16="http://schemas.microsoft.com/office/drawing/2014/chart" uri="{C3380CC4-5D6E-409C-BE32-E72D297353CC}">
                <c16:uniqueId val="{00000005-C193-48CF-BC60-99B8293B16DC}"/>
              </c:ext>
            </c:extLst>
          </c:dPt>
          <c:dPt>
            <c:idx val="13"/>
            <c:invertIfNegative val="0"/>
            <c:bubble3D val="0"/>
            <c:spPr>
              <a:solidFill>
                <a:srgbClr val="83082A"/>
              </a:solidFill>
              <a:ln>
                <a:solidFill>
                  <a:srgbClr val="B4B4B4"/>
                </a:solidFill>
              </a:ln>
              <a:effectLst/>
            </c:spPr>
            <c:extLst>
              <c:ext xmlns:c16="http://schemas.microsoft.com/office/drawing/2014/chart" uri="{C3380CC4-5D6E-409C-BE32-E72D297353CC}">
                <c16:uniqueId val="{00000007-5624-426B-B7E2-F728B7243D18}"/>
              </c:ext>
            </c:extLst>
          </c:dPt>
          <c:dLbls>
            <c:numFmt formatCode="#,##0.00" sourceLinked="0"/>
            <c:spPr>
              <a:noFill/>
              <a:ln>
                <a:noFill/>
              </a:ln>
              <a:effectLst/>
            </c:spPr>
            <c:txPr>
              <a:bodyPr rot="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'3.1.1 G26'!$D$7:$D$24</c:f>
              <c:strCache>
                <c:ptCount val="18"/>
                <c:pt idx="0">
                  <c:v>BAL</c:v>
                </c:pt>
                <c:pt idx="1">
                  <c:v>EXT</c:v>
                </c:pt>
                <c:pt idx="2">
                  <c:v>NAV</c:v>
                </c:pt>
                <c:pt idx="3">
                  <c:v>CYL</c:v>
                </c:pt>
                <c:pt idx="4">
                  <c:v>MUR</c:v>
                </c:pt>
                <c:pt idx="5">
                  <c:v>RIO</c:v>
                </c:pt>
                <c:pt idx="6">
                  <c:v>ARA</c:v>
                </c:pt>
                <c:pt idx="7">
                  <c:v>CVA</c:v>
                </c:pt>
                <c:pt idx="8">
                  <c:v>AST</c:v>
                </c:pt>
                <c:pt idx="9">
                  <c:v>GAL</c:v>
                </c:pt>
                <c:pt idx="10">
                  <c:v>PVA</c:v>
                </c:pt>
                <c:pt idx="11">
                  <c:v>CLM</c:v>
                </c:pt>
                <c:pt idx="12">
                  <c:v>CNT</c:v>
                </c:pt>
                <c:pt idx="13">
                  <c:v>TOT. NAC.</c:v>
                </c:pt>
                <c:pt idx="14">
                  <c:v>CAT</c:v>
                </c:pt>
                <c:pt idx="15">
                  <c:v>CAN</c:v>
                </c:pt>
                <c:pt idx="16">
                  <c:v>MAD</c:v>
                </c:pt>
                <c:pt idx="17">
                  <c:v>AND</c:v>
                </c:pt>
              </c:strCache>
            </c:strRef>
          </c:cat>
          <c:val>
            <c:numRef>
              <c:f>'3.1.1 G26'!$E$7:$E$24</c:f>
              <c:numCache>
                <c:formatCode>0.00</c:formatCode>
                <c:ptCount val="18"/>
                <c:pt idx="0">
                  <c:v>12.212146481261303</c:v>
                </c:pt>
                <c:pt idx="1">
                  <c:v>12.040599105829786</c:v>
                </c:pt>
                <c:pt idx="2">
                  <c:v>11.936125934068452</c:v>
                </c:pt>
                <c:pt idx="3">
                  <c:v>11.934934958860357</c:v>
                </c:pt>
                <c:pt idx="4">
                  <c:v>11.811447844149461</c:v>
                </c:pt>
                <c:pt idx="5">
                  <c:v>11.77334304313257</c:v>
                </c:pt>
                <c:pt idx="6">
                  <c:v>11.766464107958242</c:v>
                </c:pt>
                <c:pt idx="7">
                  <c:v>11.692034675448916</c:v>
                </c:pt>
                <c:pt idx="8">
                  <c:v>11.619636886827553</c:v>
                </c:pt>
                <c:pt idx="9">
                  <c:v>11.527229096811183</c:v>
                </c:pt>
                <c:pt idx="10">
                  <c:v>11.50287177753976</c:v>
                </c:pt>
                <c:pt idx="11">
                  <c:v>11.436758728141633</c:v>
                </c:pt>
                <c:pt idx="12">
                  <c:v>11.393348252190068</c:v>
                </c:pt>
                <c:pt idx="13">
                  <c:v>11.349010262412692</c:v>
                </c:pt>
                <c:pt idx="14">
                  <c:v>11.318101811014529</c:v>
                </c:pt>
                <c:pt idx="15">
                  <c:v>11.203875907694407</c:v>
                </c:pt>
                <c:pt idx="16">
                  <c:v>10.829539900911479</c:v>
                </c:pt>
                <c:pt idx="17">
                  <c:v>10.817349652803934</c:v>
                </c:pt>
              </c:numCache>
            </c:numRef>
          </c:val>
          <c:extLst>
            <c:ext xmlns:c16="http://schemas.microsoft.com/office/drawing/2014/chart" uri="{C3380CC4-5D6E-409C-BE32-E72D297353CC}">
              <c16:uniqueId val="{0000000B-B401-4B11-A51B-6B3EBF5F17A2}"/>
            </c:ext>
          </c:extLst>
        </c:ser>
        <c:dLbls>
          <c:dLblPos val="outEnd"/>
          <c:showLegendKey val="0"/>
          <c:showVal val="1"/>
          <c:showCatName val="0"/>
          <c:showSerName val="0"/>
          <c:showPercent val="0"/>
          <c:showBubbleSize val="0"/>
        </c:dLbls>
        <c:gapWidth val="150"/>
        <c:axId val="544641104"/>
        <c:axId val="544641432"/>
      </c:barChart>
      <c:catAx>
        <c:axId val="544641104"/>
        <c:scaling>
          <c:orientation val="maxMin"/>
        </c:scaling>
        <c:delete val="0"/>
        <c:axPos val="l"/>
        <c:numFmt formatCode="General" sourceLinked="1"/>
        <c:majorTickMark val="none"/>
        <c:minorTickMark val="none"/>
        <c:tickLblPos val="nextTo"/>
        <c:spPr>
          <a:noFill/>
          <a:ln w="9525" cap="flat" cmpd="sng" algn="ctr">
            <a:solidFill>
              <a:srgbClr val="404040"/>
            </a:solidFill>
            <a:round/>
          </a:ln>
          <a:effectLst/>
        </c:spPr>
        <c:txPr>
          <a:bodyPr rot="0" spcFirstLastPara="1" vertOverflow="ellipsis"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crossAx val="544641432"/>
        <c:crosses val="autoZero"/>
        <c:auto val="0"/>
        <c:lblAlgn val="ctr"/>
        <c:lblOffset val="100"/>
        <c:noMultiLvlLbl val="0"/>
      </c:catAx>
      <c:valAx>
        <c:axId val="544641432"/>
        <c:scaling>
          <c:orientation val="minMax"/>
        </c:scaling>
        <c:delete val="1"/>
        <c:axPos val="t"/>
        <c:numFmt formatCode="#,##0" sourceLinked="0"/>
        <c:majorTickMark val="none"/>
        <c:minorTickMark val="none"/>
        <c:tickLblPos val="nextTo"/>
        <c:crossAx val="54464110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900" b="1">
          <a:solidFill>
            <a:srgbClr val="404040"/>
          </a:solidFill>
          <a:latin typeface="Century Gothic" panose="020B0502020202020204" pitchFamily="34" charset="0"/>
        </a:defRPr>
      </a:pPr>
      <a:endParaRPr lang="es-E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833132898528756"/>
          <c:y val="6.074096672981243E-3"/>
          <c:w val="0.84511854848276757"/>
          <c:h val="0.9788897183761992"/>
        </c:manualLayout>
      </c:layout>
      <c:barChart>
        <c:barDir val="bar"/>
        <c:grouping val="clustered"/>
        <c:varyColors val="0"/>
        <c:ser>
          <c:idx val="1"/>
          <c:order val="0"/>
          <c:tx>
            <c:strRef>
              <c:f>'3.1.1 G27'!$E$4</c:f>
              <c:strCache>
                <c:ptCount val="1"/>
                <c:pt idx="0">
                  <c:v>Consumo per cápita</c:v>
                </c:pt>
              </c:strCache>
            </c:strRef>
          </c:tx>
          <c:spPr>
            <a:solidFill>
              <a:srgbClr val="B4B4B4"/>
            </a:solidFill>
            <a:ln>
              <a:solidFill>
                <a:srgbClr val="B4B4B4"/>
              </a:solidFill>
            </a:ln>
            <a:effectLst/>
          </c:spPr>
          <c:invertIfNegative val="0"/>
          <c:dPt>
            <c:idx val="0"/>
            <c:invertIfNegative val="0"/>
            <c:bubble3D val="0"/>
            <c:spPr>
              <a:solidFill>
                <a:srgbClr val="83082A"/>
              </a:solidFill>
              <a:ln>
                <a:solidFill>
                  <a:srgbClr val="B4B4B4"/>
                </a:solidFill>
              </a:ln>
              <a:effectLst/>
            </c:spPr>
            <c:extLst>
              <c:ext xmlns:c16="http://schemas.microsoft.com/office/drawing/2014/chart" uri="{C3380CC4-5D6E-409C-BE32-E72D297353CC}">
                <c16:uniqueId val="{00000001-93D7-4574-9635-5104296486F5}"/>
              </c:ext>
            </c:extLst>
          </c:dPt>
          <c:dPt>
            <c:idx val="10"/>
            <c:invertIfNegative val="0"/>
            <c:bubble3D val="0"/>
            <c:spPr>
              <a:solidFill>
                <a:srgbClr val="83082A"/>
              </a:solidFill>
              <a:ln>
                <a:solidFill>
                  <a:srgbClr val="B4B4B4"/>
                </a:solidFill>
              </a:ln>
              <a:effectLst/>
            </c:spPr>
            <c:extLst>
              <c:ext xmlns:c16="http://schemas.microsoft.com/office/drawing/2014/chart" uri="{C3380CC4-5D6E-409C-BE32-E72D297353CC}">
                <c16:uniqueId val="{00000003-A53B-47D3-A54B-0EFB478725B3}"/>
              </c:ext>
            </c:extLst>
          </c:dPt>
          <c:dLbls>
            <c:numFmt formatCode="#,##0.00" sourceLinked="0"/>
            <c:spPr>
              <a:noFill/>
              <a:ln>
                <a:noFill/>
              </a:ln>
              <a:effectLst/>
            </c:spPr>
            <c:txPr>
              <a:bodyPr rot="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'3.1.1 G27'!$D$5:$D$22</c:f>
              <c:strCache>
                <c:ptCount val="18"/>
                <c:pt idx="0">
                  <c:v>EXT</c:v>
                </c:pt>
                <c:pt idx="1">
                  <c:v>CNT</c:v>
                </c:pt>
                <c:pt idx="2">
                  <c:v>MUR</c:v>
                </c:pt>
                <c:pt idx="3">
                  <c:v>AST</c:v>
                </c:pt>
                <c:pt idx="4">
                  <c:v>AND</c:v>
                </c:pt>
                <c:pt idx="5">
                  <c:v>CVA</c:v>
                </c:pt>
                <c:pt idx="6">
                  <c:v>GAL</c:v>
                </c:pt>
                <c:pt idx="7">
                  <c:v>CAN</c:v>
                </c:pt>
                <c:pt idx="8">
                  <c:v>CLM</c:v>
                </c:pt>
                <c:pt idx="9">
                  <c:v>CYL</c:v>
                </c:pt>
                <c:pt idx="10">
                  <c:v>TOT. NAC.</c:v>
                </c:pt>
                <c:pt idx="11">
                  <c:v>ARA</c:v>
                </c:pt>
                <c:pt idx="12">
                  <c:v>RIO</c:v>
                </c:pt>
                <c:pt idx="13">
                  <c:v>MAD</c:v>
                </c:pt>
                <c:pt idx="14">
                  <c:v>CAT</c:v>
                </c:pt>
                <c:pt idx="15">
                  <c:v>PVA</c:v>
                </c:pt>
                <c:pt idx="16">
                  <c:v>NAV</c:v>
                </c:pt>
                <c:pt idx="17">
                  <c:v>BAL</c:v>
                </c:pt>
              </c:strCache>
            </c:strRef>
          </c:cat>
          <c:val>
            <c:numRef>
              <c:f>'3.1.1 G27'!$E$5:$E$22</c:f>
              <c:numCache>
                <c:formatCode>0.00</c:formatCode>
                <c:ptCount val="18"/>
                <c:pt idx="0">
                  <c:v>27.551927442989431</c:v>
                </c:pt>
                <c:pt idx="1">
                  <c:v>26.087832593002936</c:v>
                </c:pt>
                <c:pt idx="2">
                  <c:v>25.659375303919344</c:v>
                </c:pt>
                <c:pt idx="3">
                  <c:v>25.521439129348089</c:v>
                </c:pt>
                <c:pt idx="4">
                  <c:v>25.182683879111632</c:v>
                </c:pt>
                <c:pt idx="5">
                  <c:v>24.952463109805787</c:v>
                </c:pt>
                <c:pt idx="6">
                  <c:v>24.492194815079991</c:v>
                </c:pt>
                <c:pt idx="7">
                  <c:v>24.404854315302913</c:v>
                </c:pt>
                <c:pt idx="8">
                  <c:v>24.340318455612067</c:v>
                </c:pt>
                <c:pt idx="9">
                  <c:v>23.526610886585306</c:v>
                </c:pt>
                <c:pt idx="10">
                  <c:v>22.935583637903694</c:v>
                </c:pt>
                <c:pt idx="11">
                  <c:v>22.385111231610544</c:v>
                </c:pt>
                <c:pt idx="12">
                  <c:v>21.48018785940129</c:v>
                </c:pt>
                <c:pt idx="13">
                  <c:v>20.768397675179195</c:v>
                </c:pt>
                <c:pt idx="14">
                  <c:v>20.021642764153764</c:v>
                </c:pt>
                <c:pt idx="15">
                  <c:v>19.68906805323169</c:v>
                </c:pt>
                <c:pt idx="16">
                  <c:v>18.922086158302495</c:v>
                </c:pt>
                <c:pt idx="17">
                  <c:v>17.942141763502399</c:v>
                </c:pt>
              </c:numCache>
            </c:numRef>
          </c:val>
          <c:extLst>
            <c:ext xmlns:c16="http://schemas.microsoft.com/office/drawing/2014/chart" uri="{C3380CC4-5D6E-409C-BE32-E72D297353CC}">
              <c16:uniqueId val="{0000000C-FDE5-47A7-AA11-B683B86798C6}"/>
            </c:ext>
          </c:extLst>
        </c:ser>
        <c:dLbls>
          <c:dLblPos val="outEnd"/>
          <c:showLegendKey val="0"/>
          <c:showVal val="1"/>
          <c:showCatName val="0"/>
          <c:showSerName val="0"/>
          <c:showPercent val="0"/>
          <c:showBubbleSize val="0"/>
        </c:dLbls>
        <c:gapWidth val="150"/>
        <c:axId val="544641104"/>
        <c:axId val="544641432"/>
      </c:barChart>
      <c:catAx>
        <c:axId val="544641104"/>
        <c:scaling>
          <c:orientation val="maxMin"/>
        </c:scaling>
        <c:delete val="0"/>
        <c:axPos val="l"/>
        <c:numFmt formatCode="General" sourceLinked="1"/>
        <c:majorTickMark val="none"/>
        <c:minorTickMark val="none"/>
        <c:tickLblPos val="nextTo"/>
        <c:spPr>
          <a:noFill/>
          <a:ln w="9525" cap="flat" cmpd="sng" algn="ctr">
            <a:solidFill>
              <a:srgbClr val="404040"/>
            </a:solidFill>
            <a:round/>
          </a:ln>
          <a:effectLst/>
        </c:spPr>
        <c:txPr>
          <a:bodyPr rot="0" spcFirstLastPara="1" vertOverflow="ellipsis"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crossAx val="544641432"/>
        <c:crosses val="autoZero"/>
        <c:auto val="0"/>
        <c:lblAlgn val="ctr"/>
        <c:lblOffset val="100"/>
        <c:noMultiLvlLbl val="0"/>
      </c:catAx>
      <c:valAx>
        <c:axId val="544641432"/>
        <c:scaling>
          <c:orientation val="minMax"/>
        </c:scaling>
        <c:delete val="1"/>
        <c:axPos val="t"/>
        <c:numFmt formatCode="#,##0" sourceLinked="0"/>
        <c:majorTickMark val="none"/>
        <c:minorTickMark val="none"/>
        <c:tickLblPos val="nextTo"/>
        <c:crossAx val="54464110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900" b="1">
          <a:solidFill>
            <a:srgbClr val="404040"/>
          </a:solidFill>
          <a:latin typeface="Century Gothic" panose="020B0502020202020204" pitchFamily="34" charset="0"/>
        </a:defRPr>
      </a:pPr>
      <a:endParaRPr lang="es-E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99488763751131"/>
          <c:y val="3.2009465819985365E-2"/>
          <c:w val="0.72633218390804588"/>
          <c:h val="0.9004847016749864"/>
        </c:manualLayout>
      </c:layout>
      <c:barChart>
        <c:barDir val="bar"/>
        <c:grouping val="clustered"/>
        <c:varyColors val="0"/>
        <c:ser>
          <c:idx val="0"/>
          <c:order val="0"/>
          <c:tx>
            <c:strRef>
              <c:f>'3.1.2 G28'!$E$5</c:f>
              <c:strCache>
                <c:ptCount val="1"/>
                <c:pt idx="0">
                  <c:v>Hombres</c:v>
                </c:pt>
              </c:strCache>
            </c:strRef>
          </c:tx>
          <c:spPr>
            <a:noFill/>
            <a:ln w="38100">
              <a:solidFill>
                <a:schemeClr val="bg1">
                  <a:lumMod val="50000"/>
                </a:schemeClr>
              </a:solidFill>
            </a:ln>
            <a:effectLst/>
          </c:spPr>
          <c:invertIfNegative val="0"/>
          <c:cat>
            <c:strRef>
              <c:f>'3.1.2 G28'!$D$6:$D$24</c:f>
              <c:strCache>
                <c:ptCount val="19"/>
                <c:pt idx="0">
                  <c:v>De 0 a 4 años</c:v>
                </c:pt>
                <c:pt idx="1">
                  <c:v>De 5 a 9 años</c:v>
                </c:pt>
                <c:pt idx="2">
                  <c:v>    De 10 a 14 años  </c:v>
                </c:pt>
                <c:pt idx="3">
                  <c:v>    De 15 a 19 años  </c:v>
                </c:pt>
                <c:pt idx="4">
                  <c:v>    De 20 a 24 años</c:v>
                </c:pt>
                <c:pt idx="5">
                  <c:v>    De 25 a 29 años</c:v>
                </c:pt>
                <c:pt idx="6">
                  <c:v>    De 30 a 34 años</c:v>
                </c:pt>
                <c:pt idx="7">
                  <c:v>    De 35 a 39 años</c:v>
                </c:pt>
                <c:pt idx="8">
                  <c:v>    De 40 a 44 años</c:v>
                </c:pt>
                <c:pt idx="9">
                  <c:v>    De 45 a 49 años</c:v>
                </c:pt>
                <c:pt idx="10">
                  <c:v>    De 50 a 54 años</c:v>
                </c:pt>
                <c:pt idx="11">
                  <c:v>    De 55 a 59 años</c:v>
                </c:pt>
                <c:pt idx="12">
                  <c:v>    De 60 a 64 años</c:v>
                </c:pt>
                <c:pt idx="13">
                  <c:v>    De 65 a 69 años</c:v>
                </c:pt>
                <c:pt idx="14">
                  <c:v>    De 70 a 74 años  </c:v>
                </c:pt>
                <c:pt idx="15">
                  <c:v>    De 75 a 79 años  </c:v>
                </c:pt>
                <c:pt idx="16">
                  <c:v>    De 80 a 84 años  </c:v>
                </c:pt>
                <c:pt idx="17">
                  <c:v>    De 85 a 89 años  </c:v>
                </c:pt>
                <c:pt idx="18">
                  <c:v>    90 y más años</c:v>
                </c:pt>
              </c:strCache>
            </c:strRef>
          </c:cat>
          <c:val>
            <c:numRef>
              <c:f>'3.1.2 G28'!$G$6:$G$24</c:f>
              <c:numCache>
                <c:formatCode>0%</c:formatCode>
                <c:ptCount val="19"/>
                <c:pt idx="0">
                  <c:v>-1.9235918475098736E-2</c:v>
                </c:pt>
                <c:pt idx="1">
                  <c:v>-2.4074198590916061E-2</c:v>
                </c:pt>
                <c:pt idx="2">
                  <c:v>-2.7297445661909888E-2</c:v>
                </c:pt>
                <c:pt idx="3">
                  <c:v>-2.7803553035935472E-2</c:v>
                </c:pt>
                <c:pt idx="4">
                  <c:v>-2.7004684576229586E-2</c:v>
                </c:pt>
                <c:pt idx="5">
                  <c:v>-2.7011792539519113E-2</c:v>
                </c:pt>
                <c:pt idx="6">
                  <c:v>-2.8806251145269812E-2</c:v>
                </c:pt>
                <c:pt idx="7">
                  <c:v>-3.1078369568741961E-2</c:v>
                </c:pt>
                <c:pt idx="8">
                  <c:v>-3.8029486056802675E-2</c:v>
                </c:pt>
                <c:pt idx="9">
                  <c:v>-4.2044926131932621E-2</c:v>
                </c:pt>
                <c:pt idx="10">
                  <c:v>-3.9412097897699339E-2</c:v>
                </c:pt>
                <c:pt idx="11">
                  <c:v>-3.6803704502668594E-2</c:v>
                </c:pt>
                <c:pt idx="12">
                  <c:v>-3.2013619296123043E-2</c:v>
                </c:pt>
                <c:pt idx="13">
                  <c:v>-2.6209812477958207E-2</c:v>
                </c:pt>
                <c:pt idx="14">
                  <c:v>-2.2026909464713213E-2</c:v>
                </c:pt>
                <c:pt idx="15">
                  <c:v>-1.7768079783599084E-2</c:v>
                </c:pt>
                <c:pt idx="16">
                  <c:v>-1.1027275310657893E-2</c:v>
                </c:pt>
                <c:pt idx="17">
                  <c:v>-7.5922951964407332E-3</c:v>
                </c:pt>
                <c:pt idx="18">
                  <c:v>-3.9986898989500426E-3</c:v>
                </c:pt>
              </c:numCache>
            </c:numRef>
          </c:val>
          <c:extLst>
            <c:ext xmlns:c16="http://schemas.microsoft.com/office/drawing/2014/chart" uri="{C3380CC4-5D6E-409C-BE32-E72D297353CC}">
              <c16:uniqueId val="{00000000-34EA-4DDD-88AE-0BBEA261B8BA}"/>
            </c:ext>
          </c:extLst>
        </c:ser>
        <c:ser>
          <c:idx val="1"/>
          <c:order val="1"/>
          <c:tx>
            <c:strRef>
              <c:f>'3.1.2 G28'!$F$5</c:f>
              <c:strCache>
                <c:ptCount val="1"/>
                <c:pt idx="0">
                  <c:v>Mujeres</c:v>
                </c:pt>
              </c:strCache>
            </c:strRef>
          </c:tx>
          <c:spPr>
            <a:noFill/>
            <a:ln w="38100">
              <a:solidFill>
                <a:schemeClr val="accent1">
                  <a:alpha val="97000"/>
                </a:schemeClr>
              </a:solidFill>
            </a:ln>
            <a:effectLst/>
          </c:spPr>
          <c:invertIfNegative val="0"/>
          <c:cat>
            <c:strRef>
              <c:f>'3.1.2 G28'!$D$6:$D$24</c:f>
              <c:strCache>
                <c:ptCount val="19"/>
                <c:pt idx="0">
                  <c:v>De 0 a 4 años</c:v>
                </c:pt>
                <c:pt idx="1">
                  <c:v>De 5 a 9 años</c:v>
                </c:pt>
                <c:pt idx="2">
                  <c:v>    De 10 a 14 años  </c:v>
                </c:pt>
                <c:pt idx="3">
                  <c:v>    De 15 a 19 años  </c:v>
                </c:pt>
                <c:pt idx="4">
                  <c:v>    De 20 a 24 años</c:v>
                </c:pt>
                <c:pt idx="5">
                  <c:v>    De 25 a 29 años</c:v>
                </c:pt>
                <c:pt idx="6">
                  <c:v>    De 30 a 34 años</c:v>
                </c:pt>
                <c:pt idx="7">
                  <c:v>    De 35 a 39 años</c:v>
                </c:pt>
                <c:pt idx="8">
                  <c:v>    De 40 a 44 años</c:v>
                </c:pt>
                <c:pt idx="9">
                  <c:v>    De 45 a 49 años</c:v>
                </c:pt>
                <c:pt idx="10">
                  <c:v>    De 50 a 54 años</c:v>
                </c:pt>
                <c:pt idx="11">
                  <c:v>    De 55 a 59 años</c:v>
                </c:pt>
                <c:pt idx="12">
                  <c:v>    De 60 a 64 años</c:v>
                </c:pt>
                <c:pt idx="13">
                  <c:v>    De 65 a 69 años</c:v>
                </c:pt>
                <c:pt idx="14">
                  <c:v>    De 70 a 74 años  </c:v>
                </c:pt>
                <c:pt idx="15">
                  <c:v>    De 75 a 79 años  </c:v>
                </c:pt>
                <c:pt idx="16">
                  <c:v>    De 80 a 84 años  </c:v>
                </c:pt>
                <c:pt idx="17">
                  <c:v>    De 85 a 89 años  </c:v>
                </c:pt>
                <c:pt idx="18">
                  <c:v>    90 y más años</c:v>
                </c:pt>
              </c:strCache>
            </c:strRef>
          </c:cat>
          <c:val>
            <c:numRef>
              <c:f>'3.1.2 G28'!$H$6:$H$24</c:f>
              <c:numCache>
                <c:formatCode>0%</c:formatCode>
                <c:ptCount val="19"/>
                <c:pt idx="0">
                  <c:v>1.8163139508719783E-2</c:v>
                </c:pt>
                <c:pt idx="1">
                  <c:v>2.2684439743389701E-2</c:v>
                </c:pt>
                <c:pt idx="2">
                  <c:v>2.5600401865593897E-2</c:v>
                </c:pt>
                <c:pt idx="3">
                  <c:v>2.599775906027121E-2</c:v>
                </c:pt>
                <c:pt idx="4">
                  <c:v>2.5323190465908696E-2</c:v>
                </c:pt>
                <c:pt idx="5">
                  <c:v>2.6186435367206679E-2</c:v>
                </c:pt>
                <c:pt idx="6">
                  <c:v>2.8570207783006184E-2</c:v>
                </c:pt>
                <c:pt idx="7">
                  <c:v>3.1782851866106479E-2</c:v>
                </c:pt>
                <c:pt idx="8">
                  <c:v>3.8564756733813044E-2</c:v>
                </c:pt>
                <c:pt idx="9">
                  <c:v>4.1767939776086865E-2</c:v>
                </c:pt>
                <c:pt idx="10">
                  <c:v>3.9571797913549291E-2</c:v>
                </c:pt>
                <c:pt idx="11">
                  <c:v>3.7942291974062896E-2</c:v>
                </c:pt>
                <c:pt idx="12">
                  <c:v>3.3994328946065751E-2</c:v>
                </c:pt>
                <c:pt idx="13">
                  <c:v>2.8889109743137503E-2</c:v>
                </c:pt>
                <c:pt idx="14">
                  <c:v>2.5504033372440636E-2</c:v>
                </c:pt>
                <c:pt idx="15">
                  <c:v>2.2333880120362214E-2</c:v>
                </c:pt>
                <c:pt idx="16">
                  <c:v>1.561521701838209E-2</c:v>
                </c:pt>
                <c:pt idx="17">
                  <c:v>1.3101038475523243E-2</c:v>
                </c:pt>
                <c:pt idx="18">
                  <c:v>9.1680706552079976E-3</c:v>
                </c:pt>
              </c:numCache>
            </c:numRef>
          </c:val>
          <c:extLst>
            <c:ext xmlns:c16="http://schemas.microsoft.com/office/drawing/2014/chart" uri="{C3380CC4-5D6E-409C-BE32-E72D297353CC}">
              <c16:uniqueId val="{00000001-34EA-4DDD-88AE-0BBEA261B8BA}"/>
            </c:ext>
          </c:extLst>
        </c:ser>
        <c:ser>
          <c:idx val="2"/>
          <c:order val="2"/>
          <c:tx>
            <c:v>Hombres EXT</c:v>
          </c:tx>
          <c:spPr>
            <a:solidFill>
              <a:schemeClr val="bg1">
                <a:lumMod val="85000"/>
              </a:schemeClr>
            </a:solidFill>
            <a:ln>
              <a:noFill/>
            </a:ln>
            <a:effectLst/>
          </c:spPr>
          <c:invertIfNegative val="0"/>
          <c:val>
            <c:numRef>
              <c:f>'3.1.2 G28'!$M$6:$M$24</c:f>
              <c:numCache>
                <c:formatCode>0%</c:formatCode>
                <c:ptCount val="19"/>
                <c:pt idx="0">
                  <c:v>-1.8462521078963835E-2</c:v>
                </c:pt>
                <c:pt idx="1">
                  <c:v>-2.2128375278686069E-2</c:v>
                </c:pt>
                <c:pt idx="2">
                  <c:v>-2.5543759533703598E-2</c:v>
                </c:pt>
                <c:pt idx="3">
                  <c:v>-2.6179708233526323E-2</c:v>
                </c:pt>
                <c:pt idx="4">
                  <c:v>-2.6742150304725557E-2</c:v>
                </c:pt>
                <c:pt idx="5">
                  <c:v>-2.6457076561923122E-2</c:v>
                </c:pt>
                <c:pt idx="6">
                  <c:v>-2.9249096802823053E-2</c:v>
                </c:pt>
                <c:pt idx="7">
                  <c:v>-3.1348264600192313E-2</c:v>
                </c:pt>
                <c:pt idx="8">
                  <c:v>-3.5811794355915097E-2</c:v>
                </c:pt>
                <c:pt idx="9">
                  <c:v>-3.8398343684381761E-2</c:v>
                </c:pt>
                <c:pt idx="10">
                  <c:v>-3.9213353865740146E-2</c:v>
                </c:pt>
                <c:pt idx="11">
                  <c:v>-4.0616291883307176E-2</c:v>
                </c:pt>
                <c:pt idx="12">
                  <c:v>-3.803210904046201E-2</c:v>
                </c:pt>
                <c:pt idx="13">
                  <c:v>-2.9257027697080121E-2</c:v>
                </c:pt>
                <c:pt idx="14">
                  <c:v>-2.350819890538337E-2</c:v>
                </c:pt>
                <c:pt idx="15">
                  <c:v>-1.8867197108538205E-2</c:v>
                </c:pt>
                <c:pt idx="16">
                  <c:v>-1.1820479234728457E-2</c:v>
                </c:pt>
                <c:pt idx="17">
                  <c:v>-9.1648704843017882E-3</c:v>
                </c:pt>
                <c:pt idx="18">
                  <c:v>-4.8329052415021501E-3</c:v>
                </c:pt>
              </c:numCache>
            </c:numRef>
          </c:val>
          <c:extLst>
            <c:ext xmlns:c16="http://schemas.microsoft.com/office/drawing/2014/chart" uri="{C3380CC4-5D6E-409C-BE32-E72D297353CC}">
              <c16:uniqueId val="{00000002-34EA-4DDD-88AE-0BBEA261B8BA}"/>
            </c:ext>
          </c:extLst>
        </c:ser>
        <c:ser>
          <c:idx val="3"/>
          <c:order val="3"/>
          <c:tx>
            <c:v>Mujeres EXT</c:v>
          </c:tx>
          <c:spPr>
            <a:solidFill>
              <a:schemeClr val="accent6"/>
            </a:solidFill>
            <a:ln>
              <a:noFill/>
            </a:ln>
            <a:effectLst/>
          </c:spPr>
          <c:invertIfNegative val="0"/>
          <c:val>
            <c:numRef>
              <c:f>'3.1.2 G28'!$N$6:$N$24</c:f>
              <c:numCache>
                <c:formatCode>0%</c:formatCode>
                <c:ptCount val="19"/>
                <c:pt idx="0">
                  <c:v>1.7279004987261867E-2</c:v>
                </c:pt>
                <c:pt idx="1">
                  <c:v>2.0916964098930239E-2</c:v>
                </c:pt>
                <c:pt idx="2">
                  <c:v>2.3824344810013793E-2</c:v>
                </c:pt>
                <c:pt idx="3">
                  <c:v>2.4910612660679794E-2</c:v>
                </c:pt>
                <c:pt idx="4">
                  <c:v>2.5057109737186108E-2</c:v>
                </c:pt>
                <c:pt idx="5">
                  <c:v>2.5449947708153526E-2</c:v>
                </c:pt>
                <c:pt idx="6">
                  <c:v>2.8000762075415044E-2</c:v>
                </c:pt>
                <c:pt idx="7">
                  <c:v>3.0001922815238346E-2</c:v>
                </c:pt>
                <c:pt idx="8">
                  <c:v>3.5194457519458044E-2</c:v>
                </c:pt>
                <c:pt idx="9">
                  <c:v>3.7308384176044797E-2</c:v>
                </c:pt>
                <c:pt idx="10">
                  <c:v>3.8842779479826076E-2</c:v>
                </c:pt>
                <c:pt idx="11">
                  <c:v>4.0653734575718518E-2</c:v>
                </c:pt>
                <c:pt idx="12">
                  <c:v>3.6999784605492143E-2</c:v>
                </c:pt>
                <c:pt idx="13">
                  <c:v>2.8893712390010897E-2</c:v>
                </c:pt>
                <c:pt idx="14">
                  <c:v>2.5246318108382973E-2</c:v>
                </c:pt>
                <c:pt idx="15">
                  <c:v>2.3191915020956688E-2</c:v>
                </c:pt>
                <c:pt idx="16">
                  <c:v>1.7032659449655672E-2</c:v>
                </c:pt>
                <c:pt idx="17">
                  <c:v>1.5566487230546619E-2</c:v>
                </c:pt>
                <c:pt idx="18">
                  <c:v>9.9955746551448448E-3</c:v>
                </c:pt>
              </c:numCache>
            </c:numRef>
          </c:val>
          <c:extLst>
            <c:ext xmlns:c16="http://schemas.microsoft.com/office/drawing/2014/chart" uri="{C3380CC4-5D6E-409C-BE32-E72D297353CC}">
              <c16:uniqueId val="{00000003-34EA-4DDD-88AE-0BBEA261B8BA}"/>
            </c:ext>
          </c:extLst>
        </c:ser>
        <c:dLbls>
          <c:showLegendKey val="0"/>
          <c:showVal val="0"/>
          <c:showCatName val="0"/>
          <c:showSerName val="0"/>
          <c:showPercent val="0"/>
          <c:showBubbleSize val="0"/>
        </c:dLbls>
        <c:gapWidth val="52"/>
        <c:overlap val="100"/>
        <c:axId val="1359860495"/>
        <c:axId val="1359851343"/>
      </c:barChart>
      <c:catAx>
        <c:axId val="1359860495"/>
        <c:scaling>
          <c:orientation val="minMax"/>
        </c:scaling>
        <c:delete val="0"/>
        <c:axPos val="l"/>
        <c:numFmt formatCode="General" sourceLinked="1"/>
        <c:majorTickMark val="none"/>
        <c:minorTickMark val="none"/>
        <c:tickLblPos val="low"/>
        <c:spPr>
          <a:noFill/>
          <a:ln w="9525" cap="flat" cmpd="sng" algn="ctr">
            <a:solidFill>
              <a:srgbClr val="404040"/>
            </a:solidFill>
            <a:round/>
          </a:ln>
          <a:effectLst/>
        </c:spPr>
        <c:txPr>
          <a:bodyPr rot="-6000000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crossAx val="1359851343"/>
        <c:crosses val="autoZero"/>
        <c:auto val="1"/>
        <c:lblAlgn val="ctr"/>
        <c:lblOffset val="100"/>
        <c:tickLblSkip val="1"/>
        <c:noMultiLvlLbl val="0"/>
      </c:catAx>
      <c:valAx>
        <c:axId val="1359851343"/>
        <c:scaling>
          <c:orientation val="minMax"/>
        </c:scaling>
        <c:delete val="0"/>
        <c:axPos val="b"/>
        <c:numFmt formatCode="0%" sourceLinked="0"/>
        <c:majorTickMark val="none"/>
        <c:minorTickMark val="none"/>
        <c:tickLblPos val="nextTo"/>
        <c:spPr>
          <a:noFill/>
          <a:ln>
            <a:solidFill>
              <a:srgbClr val="404040"/>
            </a:solidFill>
          </a:ln>
          <a:effectLst/>
        </c:spPr>
        <c:txPr>
          <a:bodyPr rot="-6000000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crossAx val="1359860495"/>
        <c:crosses val="autoZero"/>
        <c:crossBetween val="between"/>
      </c:valAx>
      <c:spPr>
        <a:noFill/>
        <a:ln>
          <a:noFill/>
        </a:ln>
        <a:effectLst/>
      </c:spPr>
    </c:plotArea>
    <c:legend>
      <c:legendPos val="r"/>
      <c:layout>
        <c:manualLayout>
          <c:xMode val="edge"/>
          <c:yMode val="edge"/>
          <c:x val="0.79314285344532287"/>
          <c:y val="0.59999729052360617"/>
          <c:w val="0.20685708812260536"/>
          <c:h val="0.25376452714798575"/>
        </c:manualLayout>
      </c:layout>
      <c:overlay val="0"/>
      <c:spPr>
        <a:noFill/>
        <a:ln>
          <a:noFill/>
        </a:ln>
        <a:effectLst/>
      </c:spPr>
      <c:txPr>
        <a:bodyPr rot="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b="1">
          <a:solidFill>
            <a:srgbClr val="404040"/>
          </a:solidFill>
          <a:latin typeface="Century Gothic" panose="020B0502020202020204" pitchFamily="34" charset="0"/>
        </a:defRPr>
      </a:pPr>
      <a:endParaRPr lang="es-E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25133060023496"/>
          <c:y val="1.5728319331466418E-3"/>
          <c:w val="0.85239521072796931"/>
          <c:h val="0.99286316511707684"/>
        </c:manualLayout>
      </c:layout>
      <c:barChart>
        <c:barDir val="bar"/>
        <c:grouping val="clustered"/>
        <c:varyColors val="0"/>
        <c:ser>
          <c:idx val="0"/>
          <c:order val="0"/>
          <c:tx>
            <c:strRef>
              <c:f>'3.1.2 G29'!$E$7</c:f>
              <c:strCache>
                <c:ptCount val="1"/>
                <c:pt idx="0">
                  <c:v>108,83</c:v>
                </c:pt>
              </c:strCache>
            </c:strRef>
          </c:tx>
          <c:spPr>
            <a:solidFill>
              <a:srgbClr val="B4B4B4"/>
            </a:solidFill>
            <a:ln>
              <a:noFill/>
            </a:ln>
            <a:effectLst/>
          </c:spPr>
          <c:invertIfNegative val="0"/>
          <c:dPt>
            <c:idx val="8"/>
            <c:invertIfNegative val="0"/>
            <c:bubble3D val="0"/>
            <c:spPr>
              <a:solidFill>
                <a:srgbClr val="83082A"/>
              </a:solidFill>
              <a:ln>
                <a:noFill/>
              </a:ln>
              <a:effectLst/>
            </c:spPr>
            <c:extLst>
              <c:ext xmlns:c16="http://schemas.microsoft.com/office/drawing/2014/chart" uri="{C3380CC4-5D6E-409C-BE32-E72D297353CC}">
                <c16:uniqueId val="{00000001-511A-47F7-A365-3B64E6CB94B7}"/>
              </c:ext>
            </c:extLst>
          </c:dPt>
          <c:dPt>
            <c:idx val="12"/>
            <c:invertIfNegative val="0"/>
            <c:bubble3D val="0"/>
            <c:spPr>
              <a:solidFill>
                <a:srgbClr val="83082A"/>
              </a:solidFill>
              <a:ln>
                <a:noFill/>
              </a:ln>
              <a:effectLst/>
            </c:spPr>
            <c:extLst>
              <c:ext xmlns:c16="http://schemas.microsoft.com/office/drawing/2014/chart" uri="{C3380CC4-5D6E-409C-BE32-E72D297353CC}">
                <c16:uniqueId val="{00000003-511A-47F7-A365-3B64E6CB94B7}"/>
              </c:ext>
            </c:extLst>
          </c:dPt>
          <c:dLbls>
            <c:numFmt formatCode="#,##0.0" sourceLinked="0"/>
            <c:spPr>
              <a:noFill/>
              <a:ln>
                <a:noFill/>
              </a:ln>
              <a:effectLst/>
            </c:spPr>
            <c:txPr>
              <a:bodyPr rot="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'3.1.2 G29'!$D$6:$D$23</c:f>
              <c:strCache>
                <c:ptCount val="18"/>
                <c:pt idx="0">
                  <c:v>MUR</c:v>
                </c:pt>
                <c:pt idx="1">
                  <c:v>BAL</c:v>
                </c:pt>
                <c:pt idx="2">
                  <c:v>AND</c:v>
                </c:pt>
                <c:pt idx="3">
                  <c:v>MAD</c:v>
                </c:pt>
                <c:pt idx="4">
                  <c:v>CLM</c:v>
                </c:pt>
                <c:pt idx="5">
                  <c:v>CAT</c:v>
                </c:pt>
                <c:pt idx="6">
                  <c:v>NAV</c:v>
                </c:pt>
                <c:pt idx="7">
                  <c:v>CVA</c:v>
                </c:pt>
                <c:pt idx="8">
                  <c:v>TOT. NAC.</c:v>
                </c:pt>
                <c:pt idx="9">
                  <c:v>CAN</c:v>
                </c:pt>
                <c:pt idx="10">
                  <c:v>RIO</c:v>
                </c:pt>
                <c:pt idx="11">
                  <c:v>ARA</c:v>
                </c:pt>
                <c:pt idx="12">
                  <c:v>EXT</c:v>
                </c:pt>
                <c:pt idx="13">
                  <c:v>PVA</c:v>
                </c:pt>
                <c:pt idx="14">
                  <c:v>CNT</c:v>
                </c:pt>
                <c:pt idx="15">
                  <c:v>CYL</c:v>
                </c:pt>
                <c:pt idx="16">
                  <c:v>GAL</c:v>
                </c:pt>
                <c:pt idx="17">
                  <c:v>AST</c:v>
                </c:pt>
              </c:strCache>
            </c:strRef>
          </c:cat>
          <c:val>
            <c:numRef>
              <c:f>'3.1.2 G29'!$E$6:$E$23</c:f>
              <c:numCache>
                <c:formatCode>0.00</c:formatCode>
                <c:ptCount val="18"/>
                <c:pt idx="0">
                  <c:v>92.5</c:v>
                </c:pt>
                <c:pt idx="1">
                  <c:v>108.83</c:v>
                </c:pt>
                <c:pt idx="2">
                  <c:v>111.82</c:v>
                </c:pt>
                <c:pt idx="3">
                  <c:v>117.72</c:v>
                </c:pt>
                <c:pt idx="4">
                  <c:v>123.56</c:v>
                </c:pt>
                <c:pt idx="5">
                  <c:v>123.73</c:v>
                </c:pt>
                <c:pt idx="6">
                  <c:v>128.07</c:v>
                </c:pt>
                <c:pt idx="7">
                  <c:v>132.63</c:v>
                </c:pt>
                <c:pt idx="8">
                  <c:v>133.46</c:v>
                </c:pt>
                <c:pt idx="9">
                  <c:v>133.86000000000001</c:v>
                </c:pt>
                <c:pt idx="10">
                  <c:v>145.08000000000001</c:v>
                </c:pt>
                <c:pt idx="11">
                  <c:v>151.66</c:v>
                </c:pt>
                <c:pt idx="12">
                  <c:v>151.99</c:v>
                </c:pt>
                <c:pt idx="13">
                  <c:v>164.1</c:v>
                </c:pt>
                <c:pt idx="14">
                  <c:v>173.04</c:v>
                </c:pt>
                <c:pt idx="15">
                  <c:v>211.4</c:v>
                </c:pt>
                <c:pt idx="16">
                  <c:v>213.54</c:v>
                </c:pt>
                <c:pt idx="17">
                  <c:v>239.97</c:v>
                </c:pt>
              </c:numCache>
            </c:numRef>
          </c:val>
          <c:extLst>
            <c:ext xmlns:c16="http://schemas.microsoft.com/office/drawing/2014/chart" uri="{C3380CC4-5D6E-409C-BE32-E72D297353CC}">
              <c16:uniqueId val="{00000004-511A-47F7-A365-3B64E6CB94B7}"/>
            </c:ext>
          </c:extLst>
        </c:ser>
        <c:dLbls>
          <c:showLegendKey val="0"/>
          <c:showVal val="0"/>
          <c:showCatName val="0"/>
          <c:showSerName val="0"/>
          <c:showPercent val="0"/>
          <c:showBubbleSize val="0"/>
        </c:dLbls>
        <c:gapWidth val="150"/>
        <c:axId val="1575064944"/>
        <c:axId val="1575061200"/>
      </c:barChart>
      <c:catAx>
        <c:axId val="1575064944"/>
        <c:scaling>
          <c:orientation val="minMax"/>
        </c:scaling>
        <c:delete val="0"/>
        <c:axPos val="l"/>
        <c:numFmt formatCode="General" sourceLinked="1"/>
        <c:majorTickMark val="out"/>
        <c:minorTickMark val="none"/>
        <c:tickLblPos val="nextTo"/>
        <c:spPr>
          <a:noFill/>
          <a:ln w="9525" cap="flat" cmpd="sng" algn="ctr">
            <a:solidFill>
              <a:srgbClr val="404040"/>
            </a:solidFill>
            <a:round/>
          </a:ln>
          <a:effectLst/>
        </c:spPr>
        <c:txPr>
          <a:bodyPr rot="-6000000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crossAx val="1575061200"/>
        <c:crosses val="autoZero"/>
        <c:auto val="1"/>
        <c:lblAlgn val="ctr"/>
        <c:lblOffset val="100"/>
        <c:noMultiLvlLbl val="0"/>
      </c:catAx>
      <c:valAx>
        <c:axId val="1575061200"/>
        <c:scaling>
          <c:orientation val="minMax"/>
        </c:scaling>
        <c:delete val="1"/>
        <c:axPos val="b"/>
        <c:numFmt formatCode="0.00" sourceLinked="1"/>
        <c:majorTickMark val="out"/>
        <c:minorTickMark val="none"/>
        <c:tickLblPos val="nextTo"/>
        <c:crossAx val="157506494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b="1">
          <a:solidFill>
            <a:srgbClr val="404040"/>
          </a:solidFill>
          <a:latin typeface="Century Gothic" panose="020B0502020202020204" pitchFamily="34" charset="0"/>
        </a:defRPr>
      </a:pPr>
      <a:endParaRPr lang="es-E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0331159948600468E-2"/>
          <c:y val="0"/>
          <c:w val="0.97944076326845431"/>
          <c:h val="0.79511764705882348"/>
        </c:manualLayout>
      </c:layout>
      <c:lineChart>
        <c:grouping val="standard"/>
        <c:varyColors val="0"/>
        <c:ser>
          <c:idx val="0"/>
          <c:order val="0"/>
          <c:tx>
            <c:strRef>
              <c:f>'3.1.2 G30'!$E$4</c:f>
              <c:strCache>
                <c:ptCount val="1"/>
                <c:pt idx="0">
                  <c:v>Extremadura</c:v>
                </c:pt>
              </c:strCache>
            </c:strRef>
          </c:tx>
          <c:spPr>
            <a:ln w="28575" cap="rnd">
              <a:solidFill>
                <a:schemeClr val="accent1"/>
              </a:solidFill>
              <a:round/>
            </a:ln>
            <a:effectLst/>
          </c:spPr>
          <c:marker>
            <c:symbol val="none"/>
          </c:marker>
          <c:dLbls>
            <c:dLbl>
              <c:idx val="0"/>
              <c:layout>
                <c:manualLayout>
                  <c:x val="-4.6320238124032458E-2"/>
                  <c:y val="-3.73529411764705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A46-4AF4-A678-17F0DE826B94}"/>
                </c:ext>
              </c:extLst>
            </c:dLbl>
            <c:spPr>
              <a:noFill/>
              <a:ln>
                <a:noFill/>
              </a:ln>
              <a:effectLst/>
            </c:spPr>
            <c:txPr>
              <a:bodyPr rot="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'3.1.2 G30'!$D$5:$D$25</c:f>
              <c:strCache>
                <c:ptCount val="21"/>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strCache>
            </c:strRef>
          </c:cat>
          <c:val>
            <c:numRef>
              <c:f>'3.1.2 G30'!$E$5:$E$25</c:f>
              <c:numCache>
                <c:formatCode>0.0</c:formatCode>
                <c:ptCount val="21"/>
                <c:pt idx="0">
                  <c:v>151.99</c:v>
                </c:pt>
                <c:pt idx="1">
                  <c:v>147.41999999999999</c:v>
                </c:pt>
                <c:pt idx="2">
                  <c:v>144.29</c:v>
                </c:pt>
                <c:pt idx="3">
                  <c:v>140.84</c:v>
                </c:pt>
                <c:pt idx="4">
                  <c:v>137.46</c:v>
                </c:pt>
                <c:pt idx="5">
                  <c:v>134.81</c:v>
                </c:pt>
                <c:pt idx="6">
                  <c:v>132.07</c:v>
                </c:pt>
                <c:pt idx="7">
                  <c:v>130.35</c:v>
                </c:pt>
                <c:pt idx="8">
                  <c:v>128.11000000000001</c:v>
                </c:pt>
                <c:pt idx="9">
                  <c:v>125.41</c:v>
                </c:pt>
                <c:pt idx="10">
                  <c:v>123.97</c:v>
                </c:pt>
                <c:pt idx="11">
                  <c:v>122.95</c:v>
                </c:pt>
                <c:pt idx="12">
                  <c:v>121.44</c:v>
                </c:pt>
                <c:pt idx="13">
                  <c:v>119.72</c:v>
                </c:pt>
                <c:pt idx="14">
                  <c:v>117.78</c:v>
                </c:pt>
                <c:pt idx="15">
                  <c:v>116.85</c:v>
                </c:pt>
                <c:pt idx="16">
                  <c:v>116.13</c:v>
                </c:pt>
                <c:pt idx="17">
                  <c:v>113.58</c:v>
                </c:pt>
                <c:pt idx="18">
                  <c:v>112.04</c:v>
                </c:pt>
                <c:pt idx="19">
                  <c:v>110.9</c:v>
                </c:pt>
                <c:pt idx="20">
                  <c:v>108.4</c:v>
                </c:pt>
              </c:numCache>
            </c:numRef>
          </c:val>
          <c:smooth val="0"/>
          <c:extLst>
            <c:ext xmlns:c16="http://schemas.microsoft.com/office/drawing/2014/chart" uri="{C3380CC4-5D6E-409C-BE32-E72D297353CC}">
              <c16:uniqueId val="{00000001-3A46-4AF4-A678-17F0DE826B94}"/>
            </c:ext>
          </c:extLst>
        </c:ser>
        <c:ser>
          <c:idx val="1"/>
          <c:order val="1"/>
          <c:tx>
            <c:strRef>
              <c:f>'3.1.2 G30'!$F$4</c:f>
              <c:strCache>
                <c:ptCount val="1"/>
                <c:pt idx="0">
                  <c:v>Total nacional</c:v>
                </c:pt>
              </c:strCache>
            </c:strRef>
          </c:tx>
          <c:spPr>
            <a:ln w="28575" cap="rnd">
              <a:solidFill>
                <a:schemeClr val="accent2"/>
              </a:solidFill>
              <a:round/>
            </a:ln>
            <a:effectLst/>
          </c:spPr>
          <c:marker>
            <c:symbol val="none"/>
          </c:marker>
          <c:dLbls>
            <c:dLbl>
              <c:idx val="0"/>
              <c:layout>
                <c:manualLayout>
                  <c:x val="-2.437907269685927E-2"/>
                  <c:y val="-4.56535947712418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A46-4AF4-A678-17F0DE826B94}"/>
                </c:ext>
              </c:extLst>
            </c:dLbl>
            <c:spPr>
              <a:noFill/>
              <a:ln>
                <a:noFill/>
              </a:ln>
              <a:effectLst/>
            </c:spPr>
            <c:txPr>
              <a:bodyPr rot="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'3.1.2 G30'!$D$5:$D$25</c:f>
              <c:strCache>
                <c:ptCount val="21"/>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strCache>
            </c:strRef>
          </c:cat>
          <c:val>
            <c:numRef>
              <c:f>'3.1.2 G30'!$F$5:$F$25</c:f>
              <c:numCache>
                <c:formatCode>0.0</c:formatCode>
                <c:ptCount val="21"/>
                <c:pt idx="0">
                  <c:v>133.46</c:v>
                </c:pt>
                <c:pt idx="1">
                  <c:v>129.11000000000001</c:v>
                </c:pt>
                <c:pt idx="2">
                  <c:v>125.75</c:v>
                </c:pt>
                <c:pt idx="3">
                  <c:v>122.88</c:v>
                </c:pt>
                <c:pt idx="4">
                  <c:v>120.46</c:v>
                </c:pt>
                <c:pt idx="5">
                  <c:v>118.26</c:v>
                </c:pt>
                <c:pt idx="6">
                  <c:v>116.28</c:v>
                </c:pt>
                <c:pt idx="7">
                  <c:v>114.72</c:v>
                </c:pt>
                <c:pt idx="8">
                  <c:v>112.62</c:v>
                </c:pt>
                <c:pt idx="9">
                  <c:v>109.86</c:v>
                </c:pt>
                <c:pt idx="10">
                  <c:v>108.34</c:v>
                </c:pt>
                <c:pt idx="11">
                  <c:v>107.35</c:v>
                </c:pt>
                <c:pt idx="12">
                  <c:v>106.12</c:v>
                </c:pt>
                <c:pt idx="13">
                  <c:v>105.26</c:v>
                </c:pt>
                <c:pt idx="14">
                  <c:v>105.25</c:v>
                </c:pt>
                <c:pt idx="15">
                  <c:v>106.34</c:v>
                </c:pt>
                <c:pt idx="16">
                  <c:v>107.39</c:v>
                </c:pt>
                <c:pt idx="17">
                  <c:v>106.93</c:v>
                </c:pt>
                <c:pt idx="18">
                  <c:v>108.15</c:v>
                </c:pt>
                <c:pt idx="19">
                  <c:v>109.16</c:v>
                </c:pt>
                <c:pt idx="20">
                  <c:v>109.03</c:v>
                </c:pt>
              </c:numCache>
            </c:numRef>
          </c:val>
          <c:smooth val="0"/>
          <c:extLst>
            <c:ext xmlns:c16="http://schemas.microsoft.com/office/drawing/2014/chart" uri="{C3380CC4-5D6E-409C-BE32-E72D297353CC}">
              <c16:uniqueId val="{00000003-3A46-4AF4-A678-17F0DE826B94}"/>
            </c:ext>
          </c:extLst>
        </c:ser>
        <c:dLbls>
          <c:showLegendKey val="0"/>
          <c:showVal val="0"/>
          <c:showCatName val="0"/>
          <c:showSerName val="0"/>
          <c:showPercent val="0"/>
          <c:showBubbleSize val="0"/>
        </c:dLbls>
        <c:smooth val="0"/>
        <c:axId val="1996713360"/>
        <c:axId val="1996711696"/>
      </c:lineChart>
      <c:catAx>
        <c:axId val="1996713360"/>
        <c:scaling>
          <c:orientation val="maxMin"/>
        </c:scaling>
        <c:delete val="0"/>
        <c:axPos val="b"/>
        <c:numFmt formatCode="General" sourceLinked="1"/>
        <c:majorTickMark val="out"/>
        <c:minorTickMark val="none"/>
        <c:tickLblPos val="nextTo"/>
        <c:spPr>
          <a:noFill/>
          <a:ln w="9525" cap="flat" cmpd="sng" algn="ctr">
            <a:solidFill>
              <a:srgbClr val="404040"/>
            </a:solidFill>
            <a:round/>
          </a:ln>
          <a:effectLst/>
        </c:spPr>
        <c:txPr>
          <a:bodyPr rot="0" spcFirstLastPara="1" vertOverflow="ellipsis" wrap="square" anchor="ctr" anchorCtr="1"/>
          <a:lstStyle/>
          <a:p>
            <a:pPr>
              <a:defRPr sz="700" b="1" i="0" u="none" strike="noStrike" kern="1200" baseline="0">
                <a:solidFill>
                  <a:srgbClr val="404040"/>
                </a:solidFill>
                <a:latin typeface="Century Gothic" panose="020B0502020202020204" pitchFamily="34" charset="0"/>
                <a:ea typeface="+mn-ea"/>
                <a:cs typeface="+mn-cs"/>
              </a:defRPr>
            </a:pPr>
            <a:endParaRPr lang="es-ES"/>
          </a:p>
        </c:txPr>
        <c:crossAx val="1996711696"/>
        <c:crosses val="autoZero"/>
        <c:auto val="1"/>
        <c:lblAlgn val="ctr"/>
        <c:lblOffset val="100"/>
        <c:noMultiLvlLbl val="0"/>
      </c:catAx>
      <c:valAx>
        <c:axId val="1996711696"/>
        <c:scaling>
          <c:orientation val="minMax"/>
          <c:min val="80"/>
        </c:scaling>
        <c:delete val="1"/>
        <c:axPos val="r"/>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crossAx val="1996713360"/>
        <c:crosses val="autoZero"/>
        <c:crossBetween val="between"/>
      </c:valAx>
      <c:spPr>
        <a:noFill/>
        <a:ln w="25400">
          <a:noFill/>
        </a:ln>
        <a:effectLst/>
      </c:spPr>
    </c:plotArea>
    <c:legend>
      <c:legendPos val="b"/>
      <c:layout>
        <c:manualLayout>
          <c:xMode val="edge"/>
          <c:yMode val="edge"/>
          <c:x val="0.25770330706920169"/>
          <c:y val="0.92275130718954246"/>
          <c:w val="0.48459338586159673"/>
          <c:h val="6.8948039215686277E-2"/>
        </c:manualLayout>
      </c:layout>
      <c:overlay val="0"/>
      <c:spPr>
        <a:noFill/>
        <a:ln>
          <a:noFill/>
        </a:ln>
        <a:effectLst/>
      </c:spPr>
      <c:txPr>
        <a:bodyPr rot="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b="1">
          <a:solidFill>
            <a:srgbClr val="404040"/>
          </a:solidFill>
          <a:latin typeface="Century Gothic" panose="020B0502020202020204" pitchFamily="34" charset="0"/>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472071060763881E-2"/>
          <c:y val="2.903194762600628E-2"/>
          <c:w val="0.86405962962962968"/>
          <c:h val="0.78579891531080515"/>
        </c:manualLayout>
      </c:layout>
      <c:barChart>
        <c:barDir val="col"/>
        <c:grouping val="clustered"/>
        <c:varyColors val="0"/>
        <c:ser>
          <c:idx val="0"/>
          <c:order val="0"/>
          <c:tx>
            <c:strRef>
              <c:f>'2.1.1 G4'!$E$4</c:f>
              <c:strCache>
                <c:ptCount val="1"/>
                <c:pt idx="0">
                  <c:v>Extremadura</c:v>
                </c:pt>
              </c:strCache>
            </c:strRef>
          </c:tx>
          <c:spPr>
            <a:solidFill>
              <a:schemeClr val="accent1"/>
            </a:solidFill>
            <a:ln>
              <a:noFill/>
            </a:ln>
            <a:effectLst/>
          </c:spPr>
          <c:invertIfNegative val="0"/>
          <c:cat>
            <c:numRef>
              <c:f>'2.1.1 G4'!$D$5:$D$24</c:f>
              <c:numCache>
                <c:formatCode>General</c:formatCod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numCache>
            </c:numRef>
          </c:cat>
          <c:val>
            <c:numRef>
              <c:f>'2.1.1 G4'!$E$5:$E$24</c:f>
              <c:numCache>
                <c:formatCode>#,##0.00</c:formatCode>
                <c:ptCount val="20"/>
                <c:pt idx="0">
                  <c:v>45.483340409826049</c:v>
                </c:pt>
                <c:pt idx="1">
                  <c:v>51.527851708940226</c:v>
                </c:pt>
                <c:pt idx="2">
                  <c:v>69.942757000599428</c:v>
                </c:pt>
                <c:pt idx="3">
                  <c:v>77.837926265781931</c:v>
                </c:pt>
                <c:pt idx="4">
                  <c:v>81.456179254931598</c:v>
                </c:pt>
                <c:pt idx="5">
                  <c:v>98.881158369652454</c:v>
                </c:pt>
                <c:pt idx="6">
                  <c:v>102.12596941550666</c:v>
                </c:pt>
                <c:pt idx="7">
                  <c:v>95.616770389248487</c:v>
                </c:pt>
                <c:pt idx="8">
                  <c:v>114.70294877991566</c:v>
                </c:pt>
                <c:pt idx="9">
                  <c:v>124.7378734372675</c:v>
                </c:pt>
                <c:pt idx="10">
                  <c:v>133.11114932690367</c:v>
                </c:pt>
                <c:pt idx="11">
                  <c:v>134.62420121900786</c:v>
                </c:pt>
                <c:pt idx="12">
                  <c:v>141.84541599411492</c:v>
                </c:pt>
                <c:pt idx="13">
                  <c:v>151.24563895851603</c:v>
                </c:pt>
                <c:pt idx="14">
                  <c:v>159.328746</c:v>
                </c:pt>
                <c:pt idx="15">
                  <c:v>167.099512</c:v>
                </c:pt>
                <c:pt idx="16">
                  <c:v>175.052381</c:v>
                </c:pt>
                <c:pt idx="17">
                  <c:v>178.609443</c:v>
                </c:pt>
                <c:pt idx="18">
                  <c:v>188.59264300000001</c:v>
                </c:pt>
                <c:pt idx="19">
                  <c:v>192.64202299999999</c:v>
                </c:pt>
              </c:numCache>
            </c:numRef>
          </c:val>
          <c:extLst>
            <c:ext xmlns:c16="http://schemas.microsoft.com/office/drawing/2014/chart" uri="{C3380CC4-5D6E-409C-BE32-E72D297353CC}">
              <c16:uniqueId val="{00000000-4449-4E83-B555-A70CA61342C1}"/>
            </c:ext>
          </c:extLst>
        </c:ser>
        <c:dLbls>
          <c:showLegendKey val="0"/>
          <c:showVal val="0"/>
          <c:showCatName val="0"/>
          <c:showSerName val="0"/>
          <c:showPercent val="0"/>
          <c:showBubbleSize val="0"/>
        </c:dLbls>
        <c:gapWidth val="150"/>
        <c:axId val="820770031"/>
        <c:axId val="820775023"/>
      </c:barChart>
      <c:lineChart>
        <c:grouping val="stacked"/>
        <c:varyColors val="0"/>
        <c:ser>
          <c:idx val="1"/>
          <c:order val="1"/>
          <c:tx>
            <c:strRef>
              <c:f>'2.1.1 G4'!$F$4</c:f>
              <c:strCache>
                <c:ptCount val="1"/>
                <c:pt idx="0">
                  <c:v>Total nacional</c:v>
                </c:pt>
              </c:strCache>
            </c:strRef>
          </c:tx>
          <c:spPr>
            <a:ln w="28575" cap="rnd">
              <a:solidFill>
                <a:srgbClr val="B4B4B4"/>
              </a:solidFill>
              <a:round/>
            </a:ln>
            <a:effectLst/>
          </c:spPr>
          <c:marker>
            <c:symbol val="none"/>
          </c:marker>
          <c:cat>
            <c:numRef>
              <c:f>'2.1.1 G4'!$D$5:$D$24</c:f>
              <c:numCache>
                <c:formatCode>General</c:formatCod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numCache>
            </c:numRef>
          </c:cat>
          <c:val>
            <c:numRef>
              <c:f>'2.1.1 G4'!$F$5:$F$24</c:f>
              <c:numCache>
                <c:formatCode>#,##0.00</c:formatCode>
                <c:ptCount val="20"/>
                <c:pt idx="0">
                  <c:v>2324.3657760000001</c:v>
                </c:pt>
                <c:pt idx="1">
                  <c:v>2704.0281500000001</c:v>
                </c:pt>
                <c:pt idx="2">
                  <c:v>3257.3421250000001</c:v>
                </c:pt>
                <c:pt idx="3">
                  <c:v>3414.3609980000001</c:v>
                </c:pt>
                <c:pt idx="4">
                  <c:v>3818.5709959999999</c:v>
                </c:pt>
                <c:pt idx="5">
                  <c:v>4238.9133030000003</c:v>
                </c:pt>
                <c:pt idx="6">
                  <c:v>4703.5765140000003</c:v>
                </c:pt>
                <c:pt idx="7">
                  <c:v>4706.6115170000003</c:v>
                </c:pt>
                <c:pt idx="8">
                  <c:v>5059.3955720000004</c:v>
                </c:pt>
                <c:pt idx="9">
                  <c:v>5298.7857549999999</c:v>
                </c:pt>
                <c:pt idx="10">
                  <c:v>5331.0940119999996</c:v>
                </c:pt>
                <c:pt idx="11">
                  <c:v>5447.4929069999998</c:v>
                </c:pt>
                <c:pt idx="12">
                  <c:v>6879.1048499999997</c:v>
                </c:pt>
                <c:pt idx="13">
                  <c:v>6621.170666</c:v>
                </c:pt>
                <c:pt idx="14">
                  <c:v>6093.2347259999997</c:v>
                </c:pt>
                <c:pt idx="15">
                  <c:v>6613.4294490000002</c:v>
                </c:pt>
                <c:pt idx="16">
                  <c:v>7373.2196350000004</c:v>
                </c:pt>
                <c:pt idx="17">
                  <c:v>7891.4646940000002</c:v>
                </c:pt>
                <c:pt idx="18">
                  <c:v>8550.0038220000006</c:v>
                </c:pt>
                <c:pt idx="19">
                  <c:v>8970.1719279999998</c:v>
                </c:pt>
              </c:numCache>
            </c:numRef>
          </c:val>
          <c:smooth val="0"/>
          <c:extLst>
            <c:ext xmlns:c16="http://schemas.microsoft.com/office/drawing/2014/chart" uri="{C3380CC4-5D6E-409C-BE32-E72D297353CC}">
              <c16:uniqueId val="{00000001-4449-4E83-B555-A70CA61342C1}"/>
            </c:ext>
          </c:extLst>
        </c:ser>
        <c:dLbls>
          <c:showLegendKey val="0"/>
          <c:showVal val="0"/>
          <c:showCatName val="0"/>
          <c:showSerName val="0"/>
          <c:showPercent val="0"/>
          <c:showBubbleSize val="0"/>
        </c:dLbls>
        <c:marker val="1"/>
        <c:smooth val="0"/>
        <c:axId val="544641104"/>
        <c:axId val="544641432"/>
      </c:lineChart>
      <c:catAx>
        <c:axId val="544641104"/>
        <c:scaling>
          <c:orientation val="minMax"/>
        </c:scaling>
        <c:delete val="0"/>
        <c:axPos val="b"/>
        <c:numFmt formatCode="General" sourceLinked="1"/>
        <c:majorTickMark val="none"/>
        <c:minorTickMark val="none"/>
        <c:tickLblPos val="nextTo"/>
        <c:spPr>
          <a:noFill/>
          <a:ln w="9525" cap="flat" cmpd="sng" algn="ctr">
            <a:solidFill>
              <a:srgbClr val="404040"/>
            </a:solidFill>
            <a:round/>
          </a:ln>
          <a:effectLst/>
        </c:spPr>
        <c:txPr>
          <a:bodyPr rot="0" spcFirstLastPara="1" vertOverflow="ellipsis" wrap="square" anchor="ctr" anchorCtr="1"/>
          <a:lstStyle/>
          <a:p>
            <a:pPr>
              <a:defRPr sz="700" b="1" i="0" u="none" strike="noStrike" kern="1200" baseline="0">
                <a:solidFill>
                  <a:srgbClr val="404040"/>
                </a:solidFill>
                <a:latin typeface="Century Gothic" panose="020B0502020202020204" pitchFamily="34" charset="0"/>
                <a:ea typeface="+mn-ea"/>
                <a:cs typeface="+mn-cs"/>
              </a:defRPr>
            </a:pPr>
            <a:endParaRPr lang="es-ES"/>
          </a:p>
        </c:txPr>
        <c:crossAx val="544641432"/>
        <c:crosses val="autoZero"/>
        <c:auto val="1"/>
        <c:lblAlgn val="ctr"/>
        <c:lblOffset val="100"/>
        <c:noMultiLvlLbl val="0"/>
      </c:catAx>
      <c:valAx>
        <c:axId val="5446414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solidFill>
              <a:srgbClr val="404040"/>
            </a:solidFill>
          </a:ln>
          <a:effectLst/>
        </c:spPr>
        <c:txPr>
          <a:bodyPr rot="-6000000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crossAx val="544641104"/>
        <c:crosses val="autoZero"/>
        <c:crossBetween val="between"/>
      </c:valAx>
      <c:valAx>
        <c:axId val="820775023"/>
        <c:scaling>
          <c:orientation val="minMax"/>
        </c:scaling>
        <c:delete val="0"/>
        <c:axPos val="r"/>
        <c:numFmt formatCode="#,##0" sourceLinked="0"/>
        <c:majorTickMark val="out"/>
        <c:minorTickMark val="none"/>
        <c:tickLblPos val="nextTo"/>
        <c:spPr>
          <a:noFill/>
          <a:ln>
            <a:solidFill>
              <a:srgbClr val="404040"/>
            </a:solidFill>
          </a:ln>
          <a:effectLst/>
        </c:spPr>
        <c:txPr>
          <a:bodyPr rot="-6000000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crossAx val="820770031"/>
        <c:crosses val="max"/>
        <c:crossBetween val="between"/>
      </c:valAx>
      <c:catAx>
        <c:axId val="820770031"/>
        <c:scaling>
          <c:orientation val="minMax"/>
        </c:scaling>
        <c:delete val="1"/>
        <c:axPos val="b"/>
        <c:numFmt formatCode="General" sourceLinked="1"/>
        <c:majorTickMark val="out"/>
        <c:minorTickMark val="none"/>
        <c:tickLblPos val="nextTo"/>
        <c:crossAx val="820775023"/>
        <c:crosses val="autoZero"/>
        <c:auto val="1"/>
        <c:lblAlgn val="ctr"/>
        <c:lblOffset val="100"/>
        <c:noMultiLvlLbl val="0"/>
      </c:catAx>
      <c:spPr>
        <a:noFill/>
        <a:ln w="25400">
          <a:noFill/>
        </a:ln>
        <a:effectLst/>
      </c:spPr>
    </c:plotArea>
    <c:legend>
      <c:legendPos val="b"/>
      <c:layout>
        <c:manualLayout>
          <c:xMode val="edge"/>
          <c:yMode val="edge"/>
          <c:x val="0.25909685476752509"/>
          <c:y val="0.92113119269347399"/>
          <c:w val="0.53286077922803865"/>
          <c:h val="7.8868625078995239E-2"/>
        </c:manualLayout>
      </c:layout>
      <c:overlay val="0"/>
      <c:spPr>
        <a:noFill/>
        <a:ln>
          <a:noFill/>
        </a:ln>
        <a:effectLst/>
      </c:spPr>
      <c:txPr>
        <a:bodyPr rot="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sz="900" b="1">
          <a:solidFill>
            <a:srgbClr val="404040"/>
          </a:solidFill>
          <a:latin typeface="Century Gothic" panose="020B0502020202020204" pitchFamily="34" charset="0"/>
        </a:defRPr>
      </a:pPr>
      <a:endParaRPr lang="es-E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565044061302682"/>
          <c:y val="4.1170755925851184E-2"/>
          <c:w val="0.81212185163751394"/>
          <c:h val="0.80911340996168601"/>
        </c:manualLayout>
      </c:layout>
      <c:scatterChart>
        <c:scatterStyle val="lineMarker"/>
        <c:varyColors val="0"/>
        <c:ser>
          <c:idx val="0"/>
          <c:order val="0"/>
          <c:tx>
            <c:v>Gasto</c:v>
          </c:tx>
          <c:spPr>
            <a:ln w="25400" cap="rnd">
              <a:noFill/>
              <a:round/>
            </a:ln>
            <a:effectLst/>
          </c:spPr>
          <c:marker>
            <c:symbol val="circle"/>
            <c:size val="5"/>
            <c:spPr>
              <a:solidFill>
                <a:schemeClr val="accent1">
                  <a:tint val="44000"/>
                </a:schemeClr>
              </a:solidFill>
              <a:ln w="9525">
                <a:solidFill>
                  <a:schemeClr val="accent1">
                    <a:tint val="44000"/>
                  </a:schemeClr>
                </a:solidFill>
              </a:ln>
              <a:effectLst/>
            </c:spPr>
          </c:marker>
          <c:dPt>
            <c:idx val="2"/>
            <c:marker>
              <c:symbol val="circle"/>
              <c:size val="5"/>
              <c:spPr>
                <a:solidFill>
                  <a:schemeClr val="accent1">
                    <a:shade val="51000"/>
                  </a:schemeClr>
                </a:solidFill>
                <a:ln w="9525">
                  <a:solidFill>
                    <a:schemeClr val="accent1">
                      <a:shade val="51000"/>
                    </a:schemeClr>
                  </a:solidFill>
                </a:ln>
                <a:effectLst/>
              </c:spPr>
            </c:marker>
            <c:bubble3D val="0"/>
            <c:extLst>
              <c:ext xmlns:c16="http://schemas.microsoft.com/office/drawing/2014/chart" uri="{C3380CC4-5D6E-409C-BE32-E72D297353CC}">
                <c16:uniqueId val="{00000014-2210-4D8A-A144-E59CD7A24CD8}"/>
              </c:ext>
            </c:extLst>
          </c:dPt>
          <c:dPt>
            <c:idx val="3"/>
            <c:marker>
              <c:symbol val="circle"/>
              <c:size val="5"/>
              <c:spPr>
                <a:solidFill>
                  <a:schemeClr val="accent1">
                    <a:shade val="58000"/>
                  </a:schemeClr>
                </a:solidFill>
                <a:ln w="9525">
                  <a:solidFill>
                    <a:schemeClr val="accent1">
                      <a:shade val="58000"/>
                    </a:schemeClr>
                  </a:solidFill>
                </a:ln>
                <a:effectLst/>
              </c:spPr>
            </c:marker>
            <c:bubble3D val="0"/>
            <c:extLst>
              <c:ext xmlns:c16="http://schemas.microsoft.com/office/drawing/2014/chart" uri="{C3380CC4-5D6E-409C-BE32-E72D297353CC}">
                <c16:uniqueId val="{00000015-2210-4D8A-A144-E59CD7A24CD8}"/>
              </c:ext>
            </c:extLst>
          </c:dPt>
          <c:dPt>
            <c:idx val="4"/>
            <c:marker>
              <c:symbol val="circle"/>
              <c:size val="5"/>
              <c:spPr>
                <a:solidFill>
                  <a:schemeClr val="accent1">
                    <a:shade val="65000"/>
                  </a:schemeClr>
                </a:solidFill>
                <a:ln w="9525">
                  <a:solidFill>
                    <a:schemeClr val="accent1">
                      <a:shade val="65000"/>
                    </a:schemeClr>
                  </a:solidFill>
                </a:ln>
                <a:effectLst/>
              </c:spPr>
            </c:marker>
            <c:bubble3D val="0"/>
            <c:extLst>
              <c:ext xmlns:c16="http://schemas.microsoft.com/office/drawing/2014/chart" uri="{C3380CC4-5D6E-409C-BE32-E72D297353CC}">
                <c16:uniqueId val="{00000016-2210-4D8A-A144-E59CD7A24CD8}"/>
              </c:ext>
            </c:extLst>
          </c:dPt>
          <c:dPt>
            <c:idx val="5"/>
            <c:marker>
              <c:symbol val="circle"/>
              <c:size val="5"/>
              <c:spPr>
                <a:solidFill>
                  <a:schemeClr val="accent1">
                    <a:shade val="72000"/>
                  </a:schemeClr>
                </a:solidFill>
                <a:ln w="9525">
                  <a:solidFill>
                    <a:schemeClr val="accent1">
                      <a:shade val="72000"/>
                    </a:schemeClr>
                  </a:solidFill>
                </a:ln>
                <a:effectLst/>
              </c:spPr>
            </c:marker>
            <c:bubble3D val="0"/>
            <c:extLst>
              <c:ext xmlns:c16="http://schemas.microsoft.com/office/drawing/2014/chart" uri="{C3380CC4-5D6E-409C-BE32-E72D297353CC}">
                <c16:uniqueId val="{00000017-2210-4D8A-A144-E59CD7A24CD8}"/>
              </c:ext>
            </c:extLst>
          </c:dPt>
          <c:dPt>
            <c:idx val="6"/>
            <c:marker>
              <c:symbol val="circle"/>
              <c:size val="5"/>
              <c:spPr>
                <a:solidFill>
                  <a:schemeClr val="accent1">
                    <a:shade val="79000"/>
                  </a:schemeClr>
                </a:solidFill>
                <a:ln w="9525">
                  <a:solidFill>
                    <a:schemeClr val="accent1">
                      <a:shade val="79000"/>
                    </a:schemeClr>
                  </a:solidFill>
                </a:ln>
                <a:effectLst/>
              </c:spPr>
            </c:marker>
            <c:bubble3D val="0"/>
            <c:extLst>
              <c:ext xmlns:c16="http://schemas.microsoft.com/office/drawing/2014/chart" uri="{C3380CC4-5D6E-409C-BE32-E72D297353CC}">
                <c16:uniqueId val="{00000018-2210-4D8A-A144-E59CD7A24CD8}"/>
              </c:ext>
            </c:extLst>
          </c:dPt>
          <c:dPt>
            <c:idx val="7"/>
            <c:marker>
              <c:symbol val="circle"/>
              <c:size val="5"/>
              <c:spPr>
                <a:solidFill>
                  <a:schemeClr val="accent1">
                    <a:shade val="86000"/>
                  </a:schemeClr>
                </a:solidFill>
                <a:ln w="9525">
                  <a:solidFill>
                    <a:schemeClr val="accent1">
                      <a:shade val="86000"/>
                    </a:schemeClr>
                  </a:solidFill>
                </a:ln>
                <a:effectLst/>
              </c:spPr>
            </c:marker>
            <c:bubble3D val="0"/>
            <c:extLst>
              <c:ext xmlns:c16="http://schemas.microsoft.com/office/drawing/2014/chart" uri="{C3380CC4-5D6E-409C-BE32-E72D297353CC}">
                <c16:uniqueId val="{00000019-2210-4D8A-A144-E59CD7A24CD8}"/>
              </c:ext>
            </c:extLst>
          </c:dPt>
          <c:dPt>
            <c:idx val="8"/>
            <c:marker>
              <c:symbol val="circle"/>
              <c:size val="5"/>
              <c:spPr>
                <a:solidFill>
                  <a:schemeClr val="accent1">
                    <a:shade val="93000"/>
                  </a:schemeClr>
                </a:solidFill>
                <a:ln w="9525">
                  <a:solidFill>
                    <a:schemeClr val="accent1">
                      <a:shade val="93000"/>
                    </a:schemeClr>
                  </a:solidFill>
                </a:ln>
                <a:effectLst/>
              </c:spPr>
            </c:marker>
            <c:bubble3D val="0"/>
            <c:extLst>
              <c:ext xmlns:c16="http://schemas.microsoft.com/office/drawing/2014/chart" uri="{C3380CC4-5D6E-409C-BE32-E72D297353CC}">
                <c16:uniqueId val="{0000001A-2210-4D8A-A144-E59CD7A24CD8}"/>
              </c:ext>
            </c:extLst>
          </c:dPt>
          <c:dPt>
            <c:idx val="9"/>
            <c:marker>
              <c:symbol val="circle"/>
              <c:size val="5"/>
              <c:spPr>
                <a:solidFill>
                  <a:schemeClr val="accent1"/>
                </a:solidFill>
                <a:ln w="9525">
                  <a:solidFill>
                    <a:schemeClr val="accent1"/>
                  </a:solidFill>
                </a:ln>
                <a:effectLst/>
              </c:spPr>
            </c:marker>
            <c:bubble3D val="0"/>
            <c:extLst>
              <c:ext xmlns:c16="http://schemas.microsoft.com/office/drawing/2014/chart" uri="{C3380CC4-5D6E-409C-BE32-E72D297353CC}">
                <c16:uniqueId val="{0000001B-2210-4D8A-A144-E59CD7A24CD8}"/>
              </c:ext>
            </c:extLst>
          </c:dPt>
          <c:dPt>
            <c:idx val="10"/>
            <c:marker>
              <c:symbol val="circle"/>
              <c:size val="5"/>
              <c:spPr>
                <a:solidFill>
                  <a:schemeClr val="accent1">
                    <a:tint val="93000"/>
                  </a:schemeClr>
                </a:solidFill>
                <a:ln w="9525">
                  <a:solidFill>
                    <a:schemeClr val="accent1">
                      <a:tint val="93000"/>
                    </a:schemeClr>
                  </a:solidFill>
                </a:ln>
                <a:effectLst/>
              </c:spPr>
            </c:marker>
            <c:bubble3D val="0"/>
            <c:extLst>
              <c:ext xmlns:c16="http://schemas.microsoft.com/office/drawing/2014/chart" uri="{C3380CC4-5D6E-409C-BE32-E72D297353CC}">
                <c16:uniqueId val="{0000001C-2210-4D8A-A144-E59CD7A24CD8}"/>
              </c:ext>
            </c:extLst>
          </c:dPt>
          <c:dPt>
            <c:idx val="11"/>
            <c:marker>
              <c:symbol val="circle"/>
              <c:size val="5"/>
              <c:spPr>
                <a:solidFill>
                  <a:schemeClr val="accent1">
                    <a:tint val="86000"/>
                  </a:schemeClr>
                </a:solidFill>
                <a:ln w="9525">
                  <a:solidFill>
                    <a:schemeClr val="accent1">
                      <a:tint val="86000"/>
                    </a:schemeClr>
                  </a:solidFill>
                </a:ln>
                <a:effectLst/>
              </c:spPr>
            </c:marker>
            <c:bubble3D val="0"/>
            <c:extLst>
              <c:ext xmlns:c16="http://schemas.microsoft.com/office/drawing/2014/chart" uri="{C3380CC4-5D6E-409C-BE32-E72D297353CC}">
                <c16:uniqueId val="{0000001D-2210-4D8A-A144-E59CD7A24CD8}"/>
              </c:ext>
            </c:extLst>
          </c:dPt>
          <c:dPt>
            <c:idx val="12"/>
            <c:marker>
              <c:symbol val="circle"/>
              <c:size val="5"/>
              <c:spPr>
                <a:solidFill>
                  <a:schemeClr val="accent1">
                    <a:tint val="79000"/>
                  </a:schemeClr>
                </a:solidFill>
                <a:ln w="9525">
                  <a:solidFill>
                    <a:schemeClr val="accent1">
                      <a:tint val="79000"/>
                    </a:schemeClr>
                  </a:solidFill>
                </a:ln>
                <a:effectLst/>
              </c:spPr>
            </c:marker>
            <c:bubble3D val="0"/>
            <c:extLst>
              <c:ext xmlns:c16="http://schemas.microsoft.com/office/drawing/2014/chart" uri="{C3380CC4-5D6E-409C-BE32-E72D297353CC}">
                <c16:uniqueId val="{0000001E-2210-4D8A-A144-E59CD7A24CD8}"/>
              </c:ext>
            </c:extLst>
          </c:dPt>
          <c:dPt>
            <c:idx val="13"/>
            <c:marker>
              <c:symbol val="circle"/>
              <c:size val="5"/>
              <c:spPr>
                <a:solidFill>
                  <a:schemeClr val="accent1">
                    <a:tint val="72000"/>
                  </a:schemeClr>
                </a:solidFill>
                <a:ln w="9525">
                  <a:solidFill>
                    <a:schemeClr val="accent1">
                      <a:tint val="72000"/>
                    </a:schemeClr>
                  </a:solidFill>
                </a:ln>
                <a:effectLst/>
              </c:spPr>
            </c:marker>
            <c:bubble3D val="0"/>
            <c:extLst>
              <c:ext xmlns:c16="http://schemas.microsoft.com/office/drawing/2014/chart" uri="{C3380CC4-5D6E-409C-BE32-E72D297353CC}">
                <c16:uniqueId val="{0000001F-2210-4D8A-A144-E59CD7A24CD8}"/>
              </c:ext>
            </c:extLst>
          </c:dPt>
          <c:dPt>
            <c:idx val="14"/>
            <c:marker>
              <c:symbol val="circle"/>
              <c:size val="5"/>
              <c:spPr>
                <a:solidFill>
                  <a:schemeClr val="accent1">
                    <a:tint val="65000"/>
                  </a:schemeClr>
                </a:solidFill>
                <a:ln w="9525">
                  <a:solidFill>
                    <a:schemeClr val="accent1">
                      <a:tint val="65000"/>
                    </a:schemeClr>
                  </a:solidFill>
                </a:ln>
                <a:effectLst/>
              </c:spPr>
            </c:marker>
            <c:bubble3D val="0"/>
            <c:extLst>
              <c:ext xmlns:c16="http://schemas.microsoft.com/office/drawing/2014/chart" uri="{C3380CC4-5D6E-409C-BE32-E72D297353CC}">
                <c16:uniqueId val="{00000020-2210-4D8A-A144-E59CD7A24CD8}"/>
              </c:ext>
            </c:extLst>
          </c:dPt>
          <c:dPt>
            <c:idx val="15"/>
            <c:marker>
              <c:symbol val="circle"/>
              <c:size val="5"/>
              <c:spPr>
                <a:solidFill>
                  <a:schemeClr val="accent1">
                    <a:tint val="58000"/>
                  </a:schemeClr>
                </a:solidFill>
                <a:ln w="9525">
                  <a:solidFill>
                    <a:schemeClr val="accent1">
                      <a:tint val="58000"/>
                    </a:schemeClr>
                  </a:solidFill>
                </a:ln>
                <a:effectLst/>
              </c:spPr>
            </c:marker>
            <c:bubble3D val="0"/>
            <c:extLst>
              <c:ext xmlns:c16="http://schemas.microsoft.com/office/drawing/2014/chart" uri="{C3380CC4-5D6E-409C-BE32-E72D297353CC}">
                <c16:uniqueId val="{00000021-2210-4D8A-A144-E59CD7A24CD8}"/>
              </c:ext>
            </c:extLst>
          </c:dPt>
          <c:dPt>
            <c:idx val="16"/>
            <c:marker>
              <c:symbol val="circle"/>
              <c:size val="5"/>
              <c:spPr>
                <a:solidFill>
                  <a:schemeClr val="accent1">
                    <a:tint val="51000"/>
                  </a:schemeClr>
                </a:solidFill>
                <a:ln w="9525">
                  <a:solidFill>
                    <a:schemeClr val="accent1">
                      <a:tint val="51000"/>
                    </a:schemeClr>
                  </a:solidFill>
                </a:ln>
                <a:effectLst/>
              </c:spPr>
            </c:marker>
            <c:bubble3D val="0"/>
            <c:extLst>
              <c:ext xmlns:c16="http://schemas.microsoft.com/office/drawing/2014/chart" uri="{C3380CC4-5D6E-409C-BE32-E72D297353CC}">
                <c16:uniqueId val="{00000022-2210-4D8A-A144-E59CD7A24CD8}"/>
              </c:ext>
            </c:extLst>
          </c:dPt>
          <c:dPt>
            <c:idx val="17"/>
            <c:marker>
              <c:symbol val="circle"/>
              <c:size val="5"/>
              <c:spPr>
                <a:solidFill>
                  <a:schemeClr val="accent1">
                    <a:tint val="44000"/>
                  </a:schemeClr>
                </a:solidFill>
                <a:ln w="9525">
                  <a:solidFill>
                    <a:schemeClr val="accent1">
                      <a:tint val="44000"/>
                    </a:schemeClr>
                  </a:solidFill>
                </a:ln>
                <a:effectLst/>
              </c:spPr>
            </c:marker>
            <c:bubble3D val="0"/>
            <c:extLst>
              <c:ext xmlns:c16="http://schemas.microsoft.com/office/drawing/2014/chart" uri="{C3380CC4-5D6E-409C-BE32-E72D297353CC}">
                <c16:uniqueId val="{00000023-2210-4D8A-A144-E59CD7A24CD8}"/>
              </c:ext>
            </c:extLst>
          </c:dPt>
          <c:dLbls>
            <c:dLbl>
              <c:idx val="0"/>
              <c:tx>
                <c:rich>
                  <a:bodyPr/>
                  <a:lstStyle/>
                  <a:p>
                    <a:fld id="{4675C828-5F6D-4999-9115-C8BBF984CDA1}" type="CELLRANGE">
                      <a:rPr lang="en-US"/>
                      <a:pPr/>
                      <a:t>[CELLRANGE]</a:t>
                    </a:fld>
                    <a:endParaRPr lang="es-ES"/>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2210-4D8A-A144-E59CD7A24CD8}"/>
                </c:ext>
              </c:extLst>
            </c:dLbl>
            <c:dLbl>
              <c:idx val="1"/>
              <c:tx>
                <c:rich>
                  <a:bodyPr/>
                  <a:lstStyle/>
                  <a:p>
                    <a:fld id="{827833F3-B207-484A-9EE5-28AB73E804AC}" type="CELLRANGE">
                      <a:rPr lang="es-ES"/>
                      <a:pPr/>
                      <a:t>[CELLRANGE]</a:t>
                    </a:fld>
                    <a:endParaRPr lang="es-E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2210-4D8A-A144-E59CD7A24CD8}"/>
                </c:ext>
              </c:extLst>
            </c:dLbl>
            <c:dLbl>
              <c:idx val="2"/>
              <c:tx>
                <c:rich>
                  <a:bodyPr/>
                  <a:lstStyle/>
                  <a:p>
                    <a:fld id="{3D2DD209-49B9-40EA-B557-504022D9C588}" type="CELLRANGE">
                      <a:rPr lang="es-ES"/>
                      <a:pPr/>
                      <a:t>[CELLRANGE]</a:t>
                    </a:fld>
                    <a:endParaRPr lang="es-E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2210-4D8A-A144-E59CD7A24CD8}"/>
                </c:ext>
              </c:extLst>
            </c:dLbl>
            <c:dLbl>
              <c:idx val="3"/>
              <c:tx>
                <c:rich>
                  <a:bodyPr/>
                  <a:lstStyle/>
                  <a:p>
                    <a:fld id="{6507A75A-EA17-4F78-9218-4DB4F9DFCF97}" type="CELLRANGE">
                      <a:rPr lang="es-ES"/>
                      <a:pPr/>
                      <a:t>[CELLRANGE]</a:t>
                    </a:fld>
                    <a:endParaRPr lang="es-E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2210-4D8A-A144-E59CD7A24CD8}"/>
                </c:ext>
              </c:extLst>
            </c:dLbl>
            <c:dLbl>
              <c:idx val="4"/>
              <c:tx>
                <c:rich>
                  <a:bodyPr/>
                  <a:lstStyle/>
                  <a:p>
                    <a:fld id="{6D90C6C5-6C01-4BF8-BFA6-0433BE49FB51}" type="CELLRANGE">
                      <a:rPr lang="es-ES"/>
                      <a:pPr/>
                      <a:t>[CELLRANGE]</a:t>
                    </a:fld>
                    <a:endParaRPr lang="es-E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6-2210-4D8A-A144-E59CD7A24CD8}"/>
                </c:ext>
              </c:extLst>
            </c:dLbl>
            <c:dLbl>
              <c:idx val="5"/>
              <c:tx>
                <c:rich>
                  <a:bodyPr/>
                  <a:lstStyle/>
                  <a:p>
                    <a:fld id="{8567A15E-D699-4052-90C4-9E3D80292E91}" type="CELLRANGE">
                      <a:rPr lang="es-ES"/>
                      <a:pPr/>
                      <a:t>[CELLRANGE]</a:t>
                    </a:fld>
                    <a:endParaRPr lang="es-E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7-2210-4D8A-A144-E59CD7A24CD8}"/>
                </c:ext>
              </c:extLst>
            </c:dLbl>
            <c:dLbl>
              <c:idx val="6"/>
              <c:tx>
                <c:rich>
                  <a:bodyPr/>
                  <a:lstStyle/>
                  <a:p>
                    <a:fld id="{16B31E14-AD7A-461A-BAAA-C8D94A166BE1}" type="CELLRANGE">
                      <a:rPr lang="es-ES"/>
                      <a:pPr/>
                      <a:t>[CELLRANGE]</a:t>
                    </a:fld>
                    <a:endParaRPr lang="es-E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8-2210-4D8A-A144-E59CD7A24CD8}"/>
                </c:ext>
              </c:extLst>
            </c:dLbl>
            <c:dLbl>
              <c:idx val="7"/>
              <c:tx>
                <c:rich>
                  <a:bodyPr/>
                  <a:lstStyle/>
                  <a:p>
                    <a:fld id="{49F15177-A202-4DA1-9B68-1BA48B11D80B}" type="CELLRANGE">
                      <a:rPr lang="es-ES"/>
                      <a:pPr/>
                      <a:t>[CELLRANGE]</a:t>
                    </a:fld>
                    <a:endParaRPr lang="es-E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9-2210-4D8A-A144-E59CD7A24CD8}"/>
                </c:ext>
              </c:extLst>
            </c:dLbl>
            <c:dLbl>
              <c:idx val="8"/>
              <c:tx>
                <c:rich>
                  <a:bodyPr/>
                  <a:lstStyle/>
                  <a:p>
                    <a:fld id="{CB1288EF-0A0C-4FBF-B3A6-48522DBB45FD}" type="CELLRANGE">
                      <a:rPr lang="es-ES"/>
                      <a:pPr/>
                      <a:t>[CELLRANGE]</a:t>
                    </a:fld>
                    <a:endParaRPr lang="es-E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A-2210-4D8A-A144-E59CD7A24CD8}"/>
                </c:ext>
              </c:extLst>
            </c:dLbl>
            <c:dLbl>
              <c:idx val="9"/>
              <c:tx>
                <c:rich>
                  <a:bodyPr/>
                  <a:lstStyle/>
                  <a:p>
                    <a:fld id="{D08C8874-93A9-44D3-8826-BCD2652A274C}" type="CELLRANGE">
                      <a:rPr lang="es-ES"/>
                      <a:pPr/>
                      <a:t>[CELLRANGE]</a:t>
                    </a:fld>
                    <a:endParaRPr lang="es-E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B-2210-4D8A-A144-E59CD7A24CD8}"/>
                </c:ext>
              </c:extLst>
            </c:dLbl>
            <c:dLbl>
              <c:idx val="10"/>
              <c:tx>
                <c:rich>
                  <a:bodyPr/>
                  <a:lstStyle/>
                  <a:p>
                    <a:fld id="{348223D9-30AA-46B2-9DC9-5276FB3891BB}" type="CELLRANGE">
                      <a:rPr lang="es-ES"/>
                      <a:pPr/>
                      <a:t>[CELLRANGE]</a:t>
                    </a:fld>
                    <a:endParaRPr lang="es-E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C-2210-4D8A-A144-E59CD7A24CD8}"/>
                </c:ext>
              </c:extLst>
            </c:dLbl>
            <c:dLbl>
              <c:idx val="11"/>
              <c:tx>
                <c:rich>
                  <a:bodyPr/>
                  <a:lstStyle/>
                  <a:p>
                    <a:fld id="{EADB11B5-CFC7-4C95-855F-CBFE4EC339BB}" type="CELLRANGE">
                      <a:rPr lang="es-ES"/>
                      <a:pPr/>
                      <a:t>[CELLRANGE]</a:t>
                    </a:fld>
                    <a:endParaRPr lang="es-E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D-2210-4D8A-A144-E59CD7A24CD8}"/>
                </c:ext>
              </c:extLst>
            </c:dLbl>
            <c:dLbl>
              <c:idx val="12"/>
              <c:tx>
                <c:rich>
                  <a:bodyPr/>
                  <a:lstStyle/>
                  <a:p>
                    <a:fld id="{0CDA686B-D338-4198-90E5-6E19D2AF4EDA}" type="CELLRANGE">
                      <a:rPr lang="es-ES"/>
                      <a:pPr/>
                      <a:t>[CELLRANGE]</a:t>
                    </a:fld>
                    <a:endParaRPr lang="es-E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E-2210-4D8A-A144-E59CD7A24CD8}"/>
                </c:ext>
              </c:extLst>
            </c:dLbl>
            <c:dLbl>
              <c:idx val="13"/>
              <c:tx>
                <c:rich>
                  <a:bodyPr/>
                  <a:lstStyle/>
                  <a:p>
                    <a:fld id="{4B49C097-0C05-4CDF-9881-7F41676F1CA5}" type="CELLRANGE">
                      <a:rPr lang="es-ES"/>
                      <a:pPr/>
                      <a:t>[CELLRANGE]</a:t>
                    </a:fld>
                    <a:endParaRPr lang="es-E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F-2210-4D8A-A144-E59CD7A24CD8}"/>
                </c:ext>
              </c:extLst>
            </c:dLbl>
            <c:dLbl>
              <c:idx val="14"/>
              <c:tx>
                <c:rich>
                  <a:bodyPr/>
                  <a:lstStyle/>
                  <a:p>
                    <a:fld id="{A3787AE0-0F74-4BE4-9F9F-7E872DE9890C}" type="CELLRANGE">
                      <a:rPr lang="es-ES"/>
                      <a:pPr/>
                      <a:t>[CELLRANGE]</a:t>
                    </a:fld>
                    <a:endParaRPr lang="es-E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0-2210-4D8A-A144-E59CD7A24CD8}"/>
                </c:ext>
              </c:extLst>
            </c:dLbl>
            <c:dLbl>
              <c:idx val="15"/>
              <c:tx>
                <c:rich>
                  <a:bodyPr/>
                  <a:lstStyle/>
                  <a:p>
                    <a:fld id="{0BF1D7D1-5FA9-4D06-8DC0-591915C3A7E8}" type="CELLRANGE">
                      <a:rPr lang="es-ES"/>
                      <a:pPr/>
                      <a:t>[CELLRANGE]</a:t>
                    </a:fld>
                    <a:endParaRPr lang="es-E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1-2210-4D8A-A144-E59CD7A24CD8}"/>
                </c:ext>
              </c:extLst>
            </c:dLbl>
            <c:dLbl>
              <c:idx val="16"/>
              <c:layout>
                <c:manualLayout>
                  <c:x val="-4.2634919745117451E-3"/>
                  <c:y val="-0.12090353166428144"/>
                </c:manualLayout>
              </c:layout>
              <c:tx>
                <c:rich>
                  <a:bodyPr/>
                  <a:lstStyle/>
                  <a:p>
                    <a:fld id="{2C479F61-0E1A-47C3-B51B-185F352DA5A1}" type="CELLRANGE">
                      <a:rPr lang="en-US"/>
                      <a:pPr/>
                      <a:t>[CELLRANGE]</a:t>
                    </a:fld>
                    <a:endParaRPr lang="es-E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2-2210-4D8A-A144-E59CD7A24CD8}"/>
                </c:ext>
              </c:extLst>
            </c:dLbl>
            <c:dLbl>
              <c:idx val="17"/>
              <c:tx>
                <c:rich>
                  <a:bodyPr/>
                  <a:lstStyle/>
                  <a:p>
                    <a:fld id="{E576A6D9-7FB5-4E8E-BCDC-67923F525F89}" type="CELLRANGE">
                      <a:rPr lang="es-ES"/>
                      <a:pPr/>
                      <a:t>[CELLRANGE]</a:t>
                    </a:fld>
                    <a:endParaRPr lang="es-E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3-2210-4D8A-A144-E59CD7A24CD8}"/>
                </c:ext>
              </c:extLst>
            </c:dLbl>
            <c:spPr>
              <a:noFill/>
              <a:ln>
                <a:noFill/>
              </a:ln>
              <a:effectLst/>
            </c:spPr>
            <c:txPr>
              <a:bodyPr rot="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'3.1.2 G31'!$E$5:$E$22</c:f>
              <c:numCache>
                <c:formatCode>0.00</c:formatCode>
                <c:ptCount val="18"/>
                <c:pt idx="0">
                  <c:v>92.5</c:v>
                </c:pt>
                <c:pt idx="1">
                  <c:v>108.83</c:v>
                </c:pt>
                <c:pt idx="2">
                  <c:v>111.82</c:v>
                </c:pt>
                <c:pt idx="3">
                  <c:v>117.72</c:v>
                </c:pt>
                <c:pt idx="4">
                  <c:v>123.56</c:v>
                </c:pt>
                <c:pt idx="5">
                  <c:v>123.73</c:v>
                </c:pt>
                <c:pt idx="6">
                  <c:v>128.07</c:v>
                </c:pt>
                <c:pt idx="7">
                  <c:v>132.63</c:v>
                </c:pt>
                <c:pt idx="8">
                  <c:v>133.46</c:v>
                </c:pt>
                <c:pt idx="9">
                  <c:v>133.86000000000001</c:v>
                </c:pt>
                <c:pt idx="10">
                  <c:v>145.08000000000001</c:v>
                </c:pt>
                <c:pt idx="11">
                  <c:v>151.66</c:v>
                </c:pt>
                <c:pt idx="12">
                  <c:v>151.99</c:v>
                </c:pt>
                <c:pt idx="13">
                  <c:v>164.1</c:v>
                </c:pt>
                <c:pt idx="14">
                  <c:v>173.04</c:v>
                </c:pt>
                <c:pt idx="15">
                  <c:v>211.4</c:v>
                </c:pt>
                <c:pt idx="16">
                  <c:v>213.54</c:v>
                </c:pt>
                <c:pt idx="17">
                  <c:v>239.97</c:v>
                </c:pt>
              </c:numCache>
            </c:numRef>
          </c:xVal>
          <c:yVal>
            <c:numRef>
              <c:f>'3.1.2 G31'!$F$5:$F$22</c:f>
              <c:numCache>
                <c:formatCode>0.00</c:formatCode>
                <c:ptCount val="18"/>
                <c:pt idx="0">
                  <c:v>303.07437311570004</c:v>
                </c:pt>
                <c:pt idx="1">
                  <c:v>219.11206340344731</c:v>
                </c:pt>
                <c:pt idx="2">
                  <c:v>272.40989671637942</c:v>
                </c:pt>
                <c:pt idx="3">
                  <c:v>224.9121913013503</c:v>
                </c:pt>
                <c:pt idx="4">
                  <c:v>278.37434954296822</c:v>
                </c:pt>
                <c:pt idx="5">
                  <c:v>226.60699122845466</c:v>
                </c:pt>
                <c:pt idx="6">
                  <c:v>225.85640332079211</c:v>
                </c:pt>
                <c:pt idx="7">
                  <c:v>291.74506391770916</c:v>
                </c:pt>
                <c:pt idx="8">
                  <c:v>260.28381497580727</c:v>
                </c:pt>
                <c:pt idx="9">
                  <c:v>273.42895929401419</c:v>
                </c:pt>
                <c:pt idx="10">
                  <c:v>252.89362029966287</c:v>
                </c:pt>
                <c:pt idx="11">
                  <c:v>263.3936078593984</c:v>
                </c:pt>
                <c:pt idx="12">
                  <c:v>331.74171293394568</c:v>
                </c:pt>
                <c:pt idx="13">
                  <c:v>226.48082523557846</c:v>
                </c:pt>
                <c:pt idx="14">
                  <c:v>297.2277618769171</c:v>
                </c:pt>
                <c:pt idx="15">
                  <c:v>280.78857073381164</c:v>
                </c:pt>
                <c:pt idx="16">
                  <c:v>282.32714071715804</c:v>
                </c:pt>
                <c:pt idx="17">
                  <c:v>296.54985551229714</c:v>
                </c:pt>
              </c:numCache>
            </c:numRef>
          </c:yVal>
          <c:smooth val="0"/>
          <c:extLst>
            <c:ext xmlns:c15="http://schemas.microsoft.com/office/drawing/2012/chart" uri="{02D57815-91ED-43cb-92C2-25804820EDAC}">
              <c15:datalabelsRange>
                <c15:f>'3.1.2 G31'!$D$5:$D$22</c15:f>
                <c15:dlblRangeCache>
                  <c:ptCount val="18"/>
                  <c:pt idx="0">
                    <c:v>MUR</c:v>
                  </c:pt>
                  <c:pt idx="1">
                    <c:v>BAL</c:v>
                  </c:pt>
                  <c:pt idx="2">
                    <c:v>AND</c:v>
                  </c:pt>
                  <c:pt idx="3">
                    <c:v>MAD</c:v>
                  </c:pt>
                  <c:pt idx="4">
                    <c:v>CLM</c:v>
                  </c:pt>
                  <c:pt idx="5">
                    <c:v>CAT</c:v>
                  </c:pt>
                  <c:pt idx="6">
                    <c:v>NAV</c:v>
                  </c:pt>
                  <c:pt idx="7">
                    <c:v>CVA</c:v>
                  </c:pt>
                  <c:pt idx="8">
                    <c:v>TOT. NAC.</c:v>
                  </c:pt>
                  <c:pt idx="9">
                    <c:v>CAN</c:v>
                  </c:pt>
                  <c:pt idx="10">
                    <c:v>RIO</c:v>
                  </c:pt>
                  <c:pt idx="11">
                    <c:v>ARA</c:v>
                  </c:pt>
                  <c:pt idx="12">
                    <c:v>EXT</c:v>
                  </c:pt>
                  <c:pt idx="13">
                    <c:v>PVA</c:v>
                  </c:pt>
                  <c:pt idx="14">
                    <c:v>CNT</c:v>
                  </c:pt>
                  <c:pt idx="15">
                    <c:v>CYL</c:v>
                  </c:pt>
                  <c:pt idx="16">
                    <c:v>GAL</c:v>
                  </c:pt>
                  <c:pt idx="17">
                    <c:v>AST</c:v>
                  </c:pt>
                </c15:dlblRangeCache>
              </c15:datalabelsRange>
            </c:ext>
            <c:ext xmlns:c16="http://schemas.microsoft.com/office/drawing/2014/chart" uri="{C3380CC4-5D6E-409C-BE32-E72D297353CC}">
              <c16:uniqueId val="{00000011-2210-4D8A-A144-E59CD7A24CD8}"/>
            </c:ext>
          </c:extLst>
        </c:ser>
        <c:dLbls>
          <c:dLblPos val="t"/>
          <c:showLegendKey val="0"/>
          <c:showVal val="1"/>
          <c:showCatName val="0"/>
          <c:showSerName val="0"/>
          <c:showPercent val="0"/>
          <c:showBubbleSize val="0"/>
        </c:dLbls>
        <c:axId val="1733638799"/>
        <c:axId val="1733637551"/>
      </c:scatterChart>
      <c:valAx>
        <c:axId val="1733638799"/>
        <c:scaling>
          <c:orientation val="minMax"/>
          <c:max val="250"/>
          <c:min val="75"/>
        </c:scaling>
        <c:delete val="0"/>
        <c:axPos val="b"/>
        <c:title>
          <c:tx>
            <c:rich>
              <a:bodyPr rot="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r>
                  <a:rPr lang="es-ES"/>
                  <a:t>Índice de envejecimiento</a:t>
                </a:r>
              </a:p>
            </c:rich>
          </c:tx>
          <c:overlay val="0"/>
          <c:spPr>
            <a:noFill/>
            <a:ln>
              <a:noFill/>
            </a:ln>
            <a:effectLst/>
          </c:spPr>
          <c:txPr>
            <a:bodyPr rot="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title>
        <c:numFmt formatCode="0" sourceLinked="0"/>
        <c:majorTickMark val="none"/>
        <c:minorTickMark val="none"/>
        <c:tickLblPos val="nextTo"/>
        <c:spPr>
          <a:noFill/>
          <a:ln w="9525" cap="flat" cmpd="sng" algn="ctr">
            <a:solidFill>
              <a:srgbClr val="404040"/>
            </a:solidFill>
            <a:round/>
          </a:ln>
          <a:effectLst/>
        </c:spPr>
        <c:txPr>
          <a:bodyPr rot="0" spcFirstLastPara="1" vertOverflow="ellipsis"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crossAx val="1733637551"/>
        <c:crosses val="autoZero"/>
        <c:crossBetween val="midCat"/>
        <c:majorUnit val="20"/>
      </c:valAx>
      <c:valAx>
        <c:axId val="1733637551"/>
        <c:scaling>
          <c:orientation val="minMax"/>
          <c:min val="15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r>
                  <a:rPr lang="es-ES"/>
                  <a:t>Gasto de receta por habitante ajustado</a:t>
                </a:r>
              </a:p>
            </c:rich>
          </c:tx>
          <c:layout>
            <c:manualLayout>
              <c:xMode val="edge"/>
              <c:yMode val="edge"/>
              <c:x val="2.8036590038314175E-2"/>
              <c:y val="6.6905730717646786E-2"/>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title>
        <c:numFmt formatCode="0" sourceLinked="0"/>
        <c:majorTickMark val="none"/>
        <c:minorTickMark val="none"/>
        <c:tickLblPos val="nextTo"/>
        <c:spPr>
          <a:noFill/>
          <a:ln w="9525" cap="flat" cmpd="sng" algn="ctr">
            <a:solidFill>
              <a:srgbClr val="404040"/>
            </a:solidFill>
            <a:round/>
          </a:ln>
          <a:effectLst/>
        </c:spPr>
        <c:txPr>
          <a:bodyPr rot="-6000000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crossAx val="1733638799"/>
        <c:crosses val="autoZero"/>
        <c:crossBetween val="midCat"/>
        <c:majorUnit val="5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b="1">
          <a:solidFill>
            <a:srgbClr val="404040"/>
          </a:solidFill>
          <a:latin typeface="Century Gothic" panose="020B0502020202020204" pitchFamily="34" charset="0"/>
        </a:defRPr>
      </a:pPr>
      <a:endParaRPr lang="es-ES"/>
    </a:p>
  </c:txPr>
  <c:printSettings>
    <c:headerFooter/>
    <c:pageMargins b="0.75" l="0.7" r="0.7" t="0.75" header="0.3" footer="0.3"/>
    <c:pageSetup/>
  </c:printSettings>
  <c:userShapes r:id="rId3"/>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64827586206896"/>
          <c:y val="3.4022280040256189E-2"/>
          <c:w val="0.85201168582375475"/>
          <c:h val="0.94229907186696849"/>
        </c:manualLayout>
      </c:layout>
      <c:barChart>
        <c:barDir val="bar"/>
        <c:grouping val="clustered"/>
        <c:varyColors val="0"/>
        <c:ser>
          <c:idx val="0"/>
          <c:order val="0"/>
          <c:spPr>
            <a:solidFill>
              <a:schemeClr val="bg1">
                <a:lumMod val="65000"/>
              </a:schemeClr>
            </a:solidFill>
            <a:ln>
              <a:noFill/>
            </a:ln>
            <a:effectLst/>
          </c:spPr>
          <c:invertIfNegative val="0"/>
          <c:dPt>
            <c:idx val="6"/>
            <c:invertIfNegative val="0"/>
            <c:bubble3D val="0"/>
            <c:spPr>
              <a:solidFill>
                <a:srgbClr val="830829"/>
              </a:solidFill>
              <a:ln>
                <a:noFill/>
              </a:ln>
              <a:effectLst/>
            </c:spPr>
            <c:extLst>
              <c:ext xmlns:c16="http://schemas.microsoft.com/office/drawing/2014/chart" uri="{C3380CC4-5D6E-409C-BE32-E72D297353CC}">
                <c16:uniqueId val="{00000001-7E79-419B-AA9E-B9ECE1996670}"/>
              </c:ext>
            </c:extLst>
          </c:dPt>
          <c:dPt>
            <c:idx val="15"/>
            <c:invertIfNegative val="0"/>
            <c:bubble3D val="0"/>
            <c:spPr>
              <a:solidFill>
                <a:srgbClr val="83082A"/>
              </a:solidFill>
              <a:ln>
                <a:noFill/>
              </a:ln>
              <a:effectLst/>
            </c:spPr>
            <c:extLst>
              <c:ext xmlns:c16="http://schemas.microsoft.com/office/drawing/2014/chart" uri="{C3380CC4-5D6E-409C-BE32-E72D297353CC}">
                <c16:uniqueId val="{00000003-24C5-4D1A-BA75-517232898B29}"/>
              </c:ext>
            </c:extLst>
          </c:dPt>
          <c:dLbls>
            <c:spPr>
              <a:noFill/>
              <a:ln>
                <a:noFill/>
              </a:ln>
              <a:effectLst/>
            </c:spPr>
            <c:txPr>
              <a:bodyPr rot="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'3.1.2 G32'!$D$6:$D$23</c:f>
              <c:strCache>
                <c:ptCount val="18"/>
                <c:pt idx="0">
                  <c:v>MAD</c:v>
                </c:pt>
                <c:pt idx="1">
                  <c:v>PVA</c:v>
                </c:pt>
                <c:pt idx="2">
                  <c:v>NAV</c:v>
                </c:pt>
                <c:pt idx="3">
                  <c:v>CAT</c:v>
                </c:pt>
                <c:pt idx="4">
                  <c:v>ARA</c:v>
                </c:pt>
                <c:pt idx="5">
                  <c:v>RIO</c:v>
                </c:pt>
                <c:pt idx="6">
                  <c:v>TOT. NAC.</c:v>
                </c:pt>
                <c:pt idx="7">
                  <c:v>BAL</c:v>
                </c:pt>
                <c:pt idx="8">
                  <c:v>CYL</c:v>
                </c:pt>
                <c:pt idx="9">
                  <c:v>CNT</c:v>
                </c:pt>
                <c:pt idx="10">
                  <c:v>GAL</c:v>
                </c:pt>
                <c:pt idx="11">
                  <c:v>AST</c:v>
                </c:pt>
                <c:pt idx="12">
                  <c:v>CVA</c:v>
                </c:pt>
                <c:pt idx="13">
                  <c:v>MUR</c:v>
                </c:pt>
                <c:pt idx="14">
                  <c:v>CLM</c:v>
                </c:pt>
                <c:pt idx="15">
                  <c:v>EXT</c:v>
                </c:pt>
                <c:pt idx="16">
                  <c:v>CAN</c:v>
                </c:pt>
                <c:pt idx="17">
                  <c:v>AND</c:v>
                </c:pt>
              </c:strCache>
            </c:strRef>
          </c:cat>
          <c:val>
            <c:numRef>
              <c:f>'3.1.2 G32'!$E$6:$E$23</c:f>
              <c:numCache>
                <c:formatCode>#,##0</c:formatCode>
                <c:ptCount val="18"/>
                <c:pt idx="0">
                  <c:v>34821</c:v>
                </c:pt>
                <c:pt idx="1">
                  <c:v>32925</c:v>
                </c:pt>
                <c:pt idx="2">
                  <c:v>31024</c:v>
                </c:pt>
                <c:pt idx="3">
                  <c:v>29942</c:v>
                </c:pt>
                <c:pt idx="4">
                  <c:v>28912</c:v>
                </c:pt>
                <c:pt idx="5">
                  <c:v>27279</c:v>
                </c:pt>
                <c:pt idx="6">
                  <c:v>25498</c:v>
                </c:pt>
                <c:pt idx="7">
                  <c:v>24866</c:v>
                </c:pt>
                <c:pt idx="8">
                  <c:v>24428</c:v>
                </c:pt>
                <c:pt idx="9">
                  <c:v>23730</c:v>
                </c:pt>
                <c:pt idx="10">
                  <c:v>23499</c:v>
                </c:pt>
                <c:pt idx="11">
                  <c:v>23235</c:v>
                </c:pt>
                <c:pt idx="12">
                  <c:v>22289</c:v>
                </c:pt>
                <c:pt idx="13">
                  <c:v>21236</c:v>
                </c:pt>
                <c:pt idx="14">
                  <c:v>20655</c:v>
                </c:pt>
                <c:pt idx="15">
                  <c:v>19072</c:v>
                </c:pt>
                <c:pt idx="16">
                  <c:v>18990</c:v>
                </c:pt>
                <c:pt idx="17">
                  <c:v>18906</c:v>
                </c:pt>
              </c:numCache>
            </c:numRef>
          </c:val>
          <c:extLst>
            <c:ext xmlns:c16="http://schemas.microsoft.com/office/drawing/2014/chart" uri="{C3380CC4-5D6E-409C-BE32-E72D297353CC}">
              <c16:uniqueId val="{00000004-7E79-419B-AA9E-B9ECE1996670}"/>
            </c:ext>
          </c:extLst>
        </c:ser>
        <c:dLbls>
          <c:showLegendKey val="0"/>
          <c:showVal val="0"/>
          <c:showCatName val="0"/>
          <c:showSerName val="0"/>
          <c:showPercent val="0"/>
          <c:showBubbleSize val="0"/>
        </c:dLbls>
        <c:gapWidth val="150"/>
        <c:axId val="1339878783"/>
        <c:axId val="1339876287"/>
      </c:barChart>
      <c:catAx>
        <c:axId val="1339878783"/>
        <c:scaling>
          <c:orientation val="maxMin"/>
        </c:scaling>
        <c:delete val="0"/>
        <c:axPos val="l"/>
        <c:numFmt formatCode="General" sourceLinked="1"/>
        <c:majorTickMark val="none"/>
        <c:minorTickMark val="none"/>
        <c:tickLblPos val="nextTo"/>
        <c:spPr>
          <a:noFill/>
          <a:ln w="9525" cap="flat" cmpd="sng" algn="ctr">
            <a:solidFill>
              <a:srgbClr val="404040"/>
            </a:solidFill>
            <a:round/>
          </a:ln>
          <a:effectLst/>
        </c:spPr>
        <c:txPr>
          <a:bodyPr rot="-60000000" spcFirstLastPara="1" vertOverflow="ellipsis" vert="horz" wrap="square" anchor="ctr" anchorCtr="1"/>
          <a:lstStyle/>
          <a:p>
            <a:pPr>
              <a:defRPr sz="800" b="1" i="0" u="none" strike="noStrike" kern="1200" baseline="0">
                <a:solidFill>
                  <a:srgbClr val="404040"/>
                </a:solidFill>
                <a:latin typeface="Century Gothic" panose="020B0502020202020204" pitchFamily="34" charset="0"/>
                <a:ea typeface="+mn-ea"/>
                <a:cs typeface="+mn-cs"/>
              </a:defRPr>
            </a:pPr>
            <a:endParaRPr lang="es-ES"/>
          </a:p>
        </c:txPr>
        <c:crossAx val="1339876287"/>
        <c:crosses val="autoZero"/>
        <c:auto val="1"/>
        <c:lblAlgn val="ctr"/>
        <c:lblOffset val="100"/>
        <c:noMultiLvlLbl val="0"/>
      </c:catAx>
      <c:valAx>
        <c:axId val="1339876287"/>
        <c:scaling>
          <c:orientation val="minMax"/>
          <c:min val="20"/>
        </c:scaling>
        <c:delete val="1"/>
        <c:axPos val="t"/>
        <c:numFmt formatCode="#,##0" sourceLinked="0"/>
        <c:majorTickMark val="none"/>
        <c:minorTickMark val="none"/>
        <c:tickLblPos val="nextTo"/>
        <c:crossAx val="1339878783"/>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b="1">
          <a:solidFill>
            <a:srgbClr val="404040"/>
          </a:solidFill>
          <a:latin typeface="Century Gothic" panose="020B0502020202020204" pitchFamily="34" charset="0"/>
        </a:defRPr>
      </a:pPr>
      <a:endParaRPr lang="es-E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799808429118775"/>
          <c:y val="1.990845247052922E-2"/>
          <c:w val="0.84523946360153257"/>
          <c:h val="0.97531477301228997"/>
        </c:manualLayout>
      </c:layout>
      <c:barChart>
        <c:barDir val="bar"/>
        <c:grouping val="clustered"/>
        <c:varyColors val="0"/>
        <c:ser>
          <c:idx val="0"/>
          <c:order val="0"/>
          <c:tx>
            <c:strRef>
              <c:f>'3.1.2 G33'!$M$6</c:f>
              <c:strCache>
                <c:ptCount val="1"/>
                <c:pt idx="0">
                  <c:v>2022</c:v>
                </c:pt>
              </c:strCache>
            </c:strRef>
          </c:tx>
          <c:spPr>
            <a:solidFill>
              <a:srgbClr val="B4B4B4"/>
            </a:solidFill>
            <a:ln>
              <a:noFill/>
            </a:ln>
            <a:effectLst/>
          </c:spPr>
          <c:invertIfNegative val="0"/>
          <c:dPt>
            <c:idx val="12"/>
            <c:invertIfNegative val="0"/>
            <c:bubble3D val="0"/>
            <c:spPr>
              <a:solidFill>
                <a:srgbClr val="83082A"/>
              </a:solidFill>
              <a:ln>
                <a:noFill/>
              </a:ln>
              <a:effectLst/>
            </c:spPr>
            <c:extLst>
              <c:ext xmlns:c16="http://schemas.microsoft.com/office/drawing/2014/chart" uri="{C3380CC4-5D6E-409C-BE32-E72D297353CC}">
                <c16:uniqueId val="{00000001-AA96-4E70-B94B-089BC5AB8F69}"/>
              </c:ext>
            </c:extLst>
          </c:dPt>
          <c:dPt>
            <c:idx val="15"/>
            <c:invertIfNegative val="0"/>
            <c:bubble3D val="0"/>
            <c:spPr>
              <a:solidFill>
                <a:srgbClr val="83082A"/>
              </a:solidFill>
              <a:ln>
                <a:noFill/>
              </a:ln>
              <a:effectLst/>
            </c:spPr>
            <c:extLst>
              <c:ext xmlns:c16="http://schemas.microsoft.com/office/drawing/2014/chart" uri="{C3380CC4-5D6E-409C-BE32-E72D297353CC}">
                <c16:uniqueId val="{00000003-AA96-4E70-B94B-089BC5AB8F69}"/>
              </c:ext>
            </c:extLst>
          </c:dPt>
          <c:dLbls>
            <c:spPr>
              <a:noFill/>
              <a:ln>
                <a:noFill/>
              </a:ln>
              <a:effectLst/>
            </c:spPr>
            <c:txPr>
              <a:bodyPr rot="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'3.1.2 G33'!$D$7:$D$24</c:f>
              <c:strCache>
                <c:ptCount val="18"/>
                <c:pt idx="0">
                  <c:v>PVA</c:v>
                </c:pt>
                <c:pt idx="1">
                  <c:v>ARA</c:v>
                </c:pt>
                <c:pt idx="2">
                  <c:v>CAT</c:v>
                </c:pt>
                <c:pt idx="3">
                  <c:v>NAV</c:v>
                </c:pt>
                <c:pt idx="4">
                  <c:v>CAN</c:v>
                </c:pt>
                <c:pt idx="5">
                  <c:v>CYL</c:v>
                </c:pt>
                <c:pt idx="6">
                  <c:v>RIO</c:v>
                </c:pt>
                <c:pt idx="7">
                  <c:v>GAL</c:v>
                </c:pt>
                <c:pt idx="8">
                  <c:v>MAD</c:v>
                </c:pt>
                <c:pt idx="9">
                  <c:v>AST</c:v>
                </c:pt>
                <c:pt idx="10">
                  <c:v>CVA</c:v>
                </c:pt>
                <c:pt idx="11">
                  <c:v>MUR</c:v>
                </c:pt>
                <c:pt idx="12">
                  <c:v>TOT. NAC.</c:v>
                </c:pt>
                <c:pt idx="13">
                  <c:v>CLM</c:v>
                </c:pt>
                <c:pt idx="14">
                  <c:v>BAL</c:v>
                </c:pt>
                <c:pt idx="15">
                  <c:v>EXT</c:v>
                </c:pt>
                <c:pt idx="16">
                  <c:v>AND</c:v>
                </c:pt>
                <c:pt idx="17">
                  <c:v>CAN</c:v>
                </c:pt>
              </c:strCache>
            </c:strRef>
          </c:cat>
          <c:val>
            <c:numRef>
              <c:f>'3.1.2 G33'!$M$7:$M$24</c:f>
              <c:numCache>
                <c:formatCode>0.0%</c:formatCode>
                <c:ptCount val="18"/>
                <c:pt idx="0">
                  <c:v>8.6999999999999994E-2</c:v>
                </c:pt>
                <c:pt idx="1">
                  <c:v>0.10099999999999999</c:v>
                </c:pt>
                <c:pt idx="2">
                  <c:v>0.10199999999999999</c:v>
                </c:pt>
                <c:pt idx="3">
                  <c:v>0.10400000000000001</c:v>
                </c:pt>
                <c:pt idx="4">
                  <c:v>0.105</c:v>
                </c:pt>
                <c:pt idx="5">
                  <c:v>0.111</c:v>
                </c:pt>
                <c:pt idx="6">
                  <c:v>0.11199999999999999</c:v>
                </c:pt>
                <c:pt idx="7">
                  <c:v>0.114</c:v>
                </c:pt>
                <c:pt idx="8">
                  <c:v>0.11900000000000001</c:v>
                </c:pt>
                <c:pt idx="9">
                  <c:v>0.12</c:v>
                </c:pt>
                <c:pt idx="10">
                  <c:v>0.129</c:v>
                </c:pt>
                <c:pt idx="11">
                  <c:v>0.13400000000000001</c:v>
                </c:pt>
                <c:pt idx="12">
                  <c:v>0.13699999999999998</c:v>
                </c:pt>
                <c:pt idx="13">
                  <c:v>0.14300000000000002</c:v>
                </c:pt>
                <c:pt idx="14">
                  <c:v>0.18</c:v>
                </c:pt>
                <c:pt idx="15">
                  <c:v>0.19</c:v>
                </c:pt>
                <c:pt idx="16">
                  <c:v>0.19399999999999998</c:v>
                </c:pt>
                <c:pt idx="17">
                  <c:v>0.20300000000000001</c:v>
                </c:pt>
              </c:numCache>
            </c:numRef>
          </c:val>
          <c:extLst>
            <c:ext xmlns:c16="http://schemas.microsoft.com/office/drawing/2014/chart" uri="{C3380CC4-5D6E-409C-BE32-E72D297353CC}">
              <c16:uniqueId val="{00000004-AA96-4E70-B94B-089BC5AB8F69}"/>
            </c:ext>
          </c:extLst>
        </c:ser>
        <c:dLbls>
          <c:showLegendKey val="0"/>
          <c:showVal val="0"/>
          <c:showCatName val="0"/>
          <c:showSerName val="0"/>
          <c:showPercent val="0"/>
          <c:showBubbleSize val="0"/>
        </c:dLbls>
        <c:gapWidth val="150"/>
        <c:axId val="1353664128"/>
        <c:axId val="1353654976"/>
      </c:barChart>
      <c:catAx>
        <c:axId val="1353664128"/>
        <c:scaling>
          <c:orientation val="minMax"/>
        </c:scaling>
        <c:delete val="0"/>
        <c:axPos val="l"/>
        <c:numFmt formatCode="General" sourceLinked="1"/>
        <c:majorTickMark val="out"/>
        <c:minorTickMark val="none"/>
        <c:tickLblPos val="nextTo"/>
        <c:spPr>
          <a:noFill/>
          <a:ln w="9525" cap="flat" cmpd="sng" algn="ctr">
            <a:solidFill>
              <a:srgbClr val="404040"/>
            </a:solidFill>
            <a:round/>
          </a:ln>
          <a:effectLst/>
        </c:spPr>
        <c:txPr>
          <a:bodyPr rot="-60000000" spcFirstLastPara="1" vertOverflow="ellipsis" vert="horz" wrap="square" anchor="ctr" anchorCtr="1"/>
          <a:lstStyle/>
          <a:p>
            <a:pPr>
              <a:defRPr sz="800" b="1" i="0" u="none" strike="noStrike" kern="1200" baseline="0">
                <a:solidFill>
                  <a:srgbClr val="404040"/>
                </a:solidFill>
                <a:latin typeface="Century Gothic" panose="020B0502020202020204" pitchFamily="34" charset="0"/>
                <a:ea typeface="+mn-ea"/>
                <a:cs typeface="+mn-cs"/>
              </a:defRPr>
            </a:pPr>
            <a:endParaRPr lang="es-ES"/>
          </a:p>
        </c:txPr>
        <c:crossAx val="1353654976"/>
        <c:crosses val="autoZero"/>
        <c:auto val="1"/>
        <c:lblAlgn val="ctr"/>
        <c:lblOffset val="100"/>
        <c:noMultiLvlLbl val="0"/>
      </c:catAx>
      <c:valAx>
        <c:axId val="1353654976"/>
        <c:scaling>
          <c:orientation val="minMax"/>
          <c:max val="0.22000000000000003"/>
          <c:min val="0"/>
        </c:scaling>
        <c:delete val="1"/>
        <c:axPos val="b"/>
        <c:numFmt formatCode="0.0%" sourceLinked="1"/>
        <c:majorTickMark val="out"/>
        <c:minorTickMark val="none"/>
        <c:tickLblPos val="nextTo"/>
        <c:crossAx val="1353664128"/>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800" b="1">
          <a:solidFill>
            <a:srgbClr val="404040"/>
          </a:solidFill>
          <a:latin typeface="Century Gothic" panose="020B0502020202020204" pitchFamily="34" charset="0"/>
        </a:defRPr>
      </a:pPr>
      <a:endParaRPr lang="es-E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3112777777777779"/>
          <c:y val="4.1170755925851184E-2"/>
          <c:w val="0.83259693486590036"/>
          <c:h val="0.79238715277777783"/>
        </c:manualLayout>
      </c:layout>
      <c:scatterChart>
        <c:scatterStyle val="lineMarker"/>
        <c:varyColors val="0"/>
        <c:ser>
          <c:idx val="0"/>
          <c:order val="0"/>
          <c:tx>
            <c:v>Gasto</c:v>
          </c:tx>
          <c:spPr>
            <a:ln w="25400" cap="rnd">
              <a:noFill/>
              <a:round/>
            </a:ln>
            <a:effectLst/>
          </c:spPr>
          <c:marker>
            <c:symbol val="circle"/>
            <c:size val="5"/>
            <c:spPr>
              <a:solidFill>
                <a:schemeClr val="accent1"/>
              </a:solidFill>
              <a:ln w="9525">
                <a:solidFill>
                  <a:schemeClr val="accent1"/>
                </a:solidFill>
              </a:ln>
              <a:effectLst/>
            </c:spPr>
          </c:marker>
          <c:dPt>
            <c:idx val="2"/>
            <c:marker>
              <c:symbol val="circle"/>
              <c:size val="5"/>
              <c:spPr>
                <a:solidFill>
                  <a:schemeClr val="accent1"/>
                </a:solidFill>
                <a:ln w="9525">
                  <a:solidFill>
                    <a:schemeClr val="accent1"/>
                  </a:solidFill>
                </a:ln>
                <a:effectLst/>
              </c:spPr>
            </c:marker>
            <c:bubble3D val="0"/>
            <c:extLst>
              <c:ext xmlns:c16="http://schemas.microsoft.com/office/drawing/2014/chart" uri="{C3380CC4-5D6E-409C-BE32-E72D297353CC}">
                <c16:uniqueId val="{00000016-A02B-4C48-AD3F-F108C06C14B7}"/>
              </c:ext>
            </c:extLst>
          </c:dPt>
          <c:dPt>
            <c:idx val="3"/>
            <c:marker>
              <c:symbol val="circle"/>
              <c:size val="5"/>
              <c:spPr>
                <a:solidFill>
                  <a:schemeClr val="accent1"/>
                </a:solidFill>
                <a:ln w="9525">
                  <a:solidFill>
                    <a:schemeClr val="accent1"/>
                  </a:solidFill>
                </a:ln>
                <a:effectLst/>
              </c:spPr>
            </c:marker>
            <c:bubble3D val="0"/>
            <c:extLst>
              <c:ext xmlns:c16="http://schemas.microsoft.com/office/drawing/2014/chart" uri="{C3380CC4-5D6E-409C-BE32-E72D297353CC}">
                <c16:uniqueId val="{00000017-A02B-4C48-AD3F-F108C06C14B7}"/>
              </c:ext>
            </c:extLst>
          </c:dPt>
          <c:dPt>
            <c:idx val="4"/>
            <c:marker>
              <c:symbol val="circle"/>
              <c:size val="5"/>
              <c:spPr>
                <a:solidFill>
                  <a:schemeClr val="accent1"/>
                </a:solidFill>
                <a:ln w="9525">
                  <a:solidFill>
                    <a:schemeClr val="accent1"/>
                  </a:solidFill>
                </a:ln>
                <a:effectLst/>
              </c:spPr>
            </c:marker>
            <c:bubble3D val="0"/>
            <c:extLst>
              <c:ext xmlns:c16="http://schemas.microsoft.com/office/drawing/2014/chart" uri="{C3380CC4-5D6E-409C-BE32-E72D297353CC}">
                <c16:uniqueId val="{00000018-A02B-4C48-AD3F-F108C06C14B7}"/>
              </c:ext>
            </c:extLst>
          </c:dPt>
          <c:dPt>
            <c:idx val="5"/>
            <c:marker>
              <c:symbol val="circle"/>
              <c:size val="5"/>
              <c:spPr>
                <a:solidFill>
                  <a:schemeClr val="accent1"/>
                </a:solidFill>
                <a:ln w="9525">
                  <a:solidFill>
                    <a:schemeClr val="accent1"/>
                  </a:solidFill>
                </a:ln>
                <a:effectLst/>
              </c:spPr>
            </c:marker>
            <c:bubble3D val="0"/>
            <c:extLst>
              <c:ext xmlns:c16="http://schemas.microsoft.com/office/drawing/2014/chart" uri="{C3380CC4-5D6E-409C-BE32-E72D297353CC}">
                <c16:uniqueId val="{00000019-A02B-4C48-AD3F-F108C06C14B7}"/>
              </c:ext>
            </c:extLst>
          </c:dPt>
          <c:dPt>
            <c:idx val="6"/>
            <c:marker>
              <c:symbol val="circle"/>
              <c:size val="5"/>
              <c:spPr>
                <a:solidFill>
                  <a:schemeClr val="accent1"/>
                </a:solidFill>
                <a:ln w="9525">
                  <a:solidFill>
                    <a:schemeClr val="accent1"/>
                  </a:solidFill>
                </a:ln>
                <a:effectLst/>
              </c:spPr>
            </c:marker>
            <c:bubble3D val="0"/>
            <c:extLst>
              <c:ext xmlns:c16="http://schemas.microsoft.com/office/drawing/2014/chart" uri="{C3380CC4-5D6E-409C-BE32-E72D297353CC}">
                <c16:uniqueId val="{0000001A-A02B-4C48-AD3F-F108C06C14B7}"/>
              </c:ext>
            </c:extLst>
          </c:dPt>
          <c:dPt>
            <c:idx val="7"/>
            <c:marker>
              <c:symbol val="circle"/>
              <c:size val="5"/>
              <c:spPr>
                <a:solidFill>
                  <a:schemeClr val="accent1"/>
                </a:solidFill>
                <a:ln w="9525">
                  <a:solidFill>
                    <a:schemeClr val="accent1"/>
                  </a:solidFill>
                </a:ln>
                <a:effectLst/>
              </c:spPr>
            </c:marker>
            <c:bubble3D val="0"/>
            <c:extLst>
              <c:ext xmlns:c16="http://schemas.microsoft.com/office/drawing/2014/chart" uri="{C3380CC4-5D6E-409C-BE32-E72D297353CC}">
                <c16:uniqueId val="{0000001B-A02B-4C48-AD3F-F108C06C14B7}"/>
              </c:ext>
            </c:extLst>
          </c:dPt>
          <c:dPt>
            <c:idx val="8"/>
            <c:marker>
              <c:symbol val="circle"/>
              <c:size val="5"/>
              <c:spPr>
                <a:solidFill>
                  <a:schemeClr val="accent1"/>
                </a:solidFill>
                <a:ln w="9525">
                  <a:solidFill>
                    <a:schemeClr val="accent1"/>
                  </a:solidFill>
                </a:ln>
                <a:effectLst/>
              </c:spPr>
            </c:marker>
            <c:bubble3D val="0"/>
            <c:extLst>
              <c:ext xmlns:c16="http://schemas.microsoft.com/office/drawing/2014/chart" uri="{C3380CC4-5D6E-409C-BE32-E72D297353CC}">
                <c16:uniqueId val="{0000001C-A02B-4C48-AD3F-F108C06C14B7}"/>
              </c:ext>
            </c:extLst>
          </c:dPt>
          <c:dPt>
            <c:idx val="9"/>
            <c:marker>
              <c:symbol val="circle"/>
              <c:size val="5"/>
              <c:spPr>
                <a:solidFill>
                  <a:schemeClr val="accent1"/>
                </a:solidFill>
                <a:ln w="9525">
                  <a:solidFill>
                    <a:schemeClr val="accent1"/>
                  </a:solidFill>
                </a:ln>
                <a:effectLst/>
              </c:spPr>
            </c:marker>
            <c:bubble3D val="0"/>
            <c:extLst>
              <c:ext xmlns:c16="http://schemas.microsoft.com/office/drawing/2014/chart" uri="{C3380CC4-5D6E-409C-BE32-E72D297353CC}">
                <c16:uniqueId val="{0000001D-A02B-4C48-AD3F-F108C06C14B7}"/>
              </c:ext>
            </c:extLst>
          </c:dPt>
          <c:dPt>
            <c:idx val="10"/>
            <c:marker>
              <c:symbol val="circle"/>
              <c:size val="5"/>
              <c:spPr>
                <a:solidFill>
                  <a:schemeClr val="accent1"/>
                </a:solidFill>
                <a:ln w="9525">
                  <a:solidFill>
                    <a:schemeClr val="accent1"/>
                  </a:solidFill>
                </a:ln>
                <a:effectLst/>
              </c:spPr>
            </c:marker>
            <c:bubble3D val="0"/>
            <c:extLst>
              <c:ext xmlns:c16="http://schemas.microsoft.com/office/drawing/2014/chart" uri="{C3380CC4-5D6E-409C-BE32-E72D297353CC}">
                <c16:uniqueId val="{0000001E-A02B-4C48-AD3F-F108C06C14B7}"/>
              </c:ext>
            </c:extLst>
          </c:dPt>
          <c:dPt>
            <c:idx val="11"/>
            <c:marker>
              <c:symbol val="circle"/>
              <c:size val="5"/>
              <c:spPr>
                <a:solidFill>
                  <a:schemeClr val="accent1"/>
                </a:solidFill>
                <a:ln w="9525">
                  <a:solidFill>
                    <a:schemeClr val="accent1"/>
                  </a:solidFill>
                </a:ln>
                <a:effectLst/>
              </c:spPr>
            </c:marker>
            <c:bubble3D val="0"/>
            <c:extLst>
              <c:ext xmlns:c16="http://schemas.microsoft.com/office/drawing/2014/chart" uri="{C3380CC4-5D6E-409C-BE32-E72D297353CC}">
                <c16:uniqueId val="{0000001F-A02B-4C48-AD3F-F108C06C14B7}"/>
              </c:ext>
            </c:extLst>
          </c:dPt>
          <c:dPt>
            <c:idx val="12"/>
            <c:marker>
              <c:symbol val="circle"/>
              <c:size val="5"/>
              <c:spPr>
                <a:solidFill>
                  <a:schemeClr val="accent1"/>
                </a:solidFill>
                <a:ln w="9525">
                  <a:solidFill>
                    <a:schemeClr val="accent1"/>
                  </a:solidFill>
                </a:ln>
                <a:effectLst/>
              </c:spPr>
            </c:marker>
            <c:bubble3D val="0"/>
            <c:extLst>
              <c:ext xmlns:c16="http://schemas.microsoft.com/office/drawing/2014/chart" uri="{C3380CC4-5D6E-409C-BE32-E72D297353CC}">
                <c16:uniqueId val="{00000020-A02B-4C48-AD3F-F108C06C14B7}"/>
              </c:ext>
            </c:extLst>
          </c:dPt>
          <c:dPt>
            <c:idx val="13"/>
            <c:marker>
              <c:symbol val="circle"/>
              <c:size val="5"/>
              <c:spPr>
                <a:solidFill>
                  <a:schemeClr val="accent1"/>
                </a:solidFill>
                <a:ln w="9525">
                  <a:solidFill>
                    <a:schemeClr val="accent1"/>
                  </a:solidFill>
                </a:ln>
                <a:effectLst/>
              </c:spPr>
            </c:marker>
            <c:bubble3D val="0"/>
            <c:extLst>
              <c:ext xmlns:c16="http://schemas.microsoft.com/office/drawing/2014/chart" uri="{C3380CC4-5D6E-409C-BE32-E72D297353CC}">
                <c16:uniqueId val="{00000021-A02B-4C48-AD3F-F108C06C14B7}"/>
              </c:ext>
            </c:extLst>
          </c:dPt>
          <c:dPt>
            <c:idx val="14"/>
            <c:marker>
              <c:symbol val="circle"/>
              <c:size val="5"/>
              <c:spPr>
                <a:solidFill>
                  <a:schemeClr val="accent1"/>
                </a:solidFill>
                <a:ln w="9525">
                  <a:solidFill>
                    <a:schemeClr val="accent1"/>
                  </a:solidFill>
                </a:ln>
                <a:effectLst/>
              </c:spPr>
            </c:marker>
            <c:bubble3D val="0"/>
            <c:extLst>
              <c:ext xmlns:c16="http://schemas.microsoft.com/office/drawing/2014/chart" uri="{C3380CC4-5D6E-409C-BE32-E72D297353CC}">
                <c16:uniqueId val="{00000022-A02B-4C48-AD3F-F108C06C14B7}"/>
              </c:ext>
            </c:extLst>
          </c:dPt>
          <c:dPt>
            <c:idx val="15"/>
            <c:marker>
              <c:symbol val="circle"/>
              <c:size val="5"/>
              <c:spPr>
                <a:solidFill>
                  <a:schemeClr val="accent1"/>
                </a:solidFill>
                <a:ln w="9525">
                  <a:solidFill>
                    <a:schemeClr val="accent1"/>
                  </a:solidFill>
                </a:ln>
                <a:effectLst/>
              </c:spPr>
            </c:marker>
            <c:bubble3D val="0"/>
            <c:extLst>
              <c:ext xmlns:c16="http://schemas.microsoft.com/office/drawing/2014/chart" uri="{C3380CC4-5D6E-409C-BE32-E72D297353CC}">
                <c16:uniqueId val="{00000023-A02B-4C48-AD3F-F108C06C14B7}"/>
              </c:ext>
            </c:extLst>
          </c:dPt>
          <c:dPt>
            <c:idx val="16"/>
            <c:marker>
              <c:symbol val="circle"/>
              <c:size val="5"/>
              <c:spPr>
                <a:solidFill>
                  <a:schemeClr val="accent1"/>
                </a:solidFill>
                <a:ln w="9525">
                  <a:solidFill>
                    <a:schemeClr val="accent1"/>
                  </a:solidFill>
                </a:ln>
                <a:effectLst/>
              </c:spPr>
            </c:marker>
            <c:bubble3D val="0"/>
            <c:extLst>
              <c:ext xmlns:c16="http://schemas.microsoft.com/office/drawing/2014/chart" uri="{C3380CC4-5D6E-409C-BE32-E72D297353CC}">
                <c16:uniqueId val="{00000039-A02B-4C48-AD3F-F108C06C14B7}"/>
              </c:ext>
            </c:extLst>
          </c:dPt>
          <c:dPt>
            <c:idx val="17"/>
            <c:marker>
              <c:symbol val="circle"/>
              <c:size val="5"/>
              <c:spPr>
                <a:solidFill>
                  <a:schemeClr val="accent1"/>
                </a:solidFill>
                <a:ln w="9525">
                  <a:solidFill>
                    <a:schemeClr val="accent1"/>
                  </a:solidFill>
                </a:ln>
                <a:effectLst/>
              </c:spPr>
            </c:marker>
            <c:bubble3D val="0"/>
            <c:extLst>
              <c:ext xmlns:c16="http://schemas.microsoft.com/office/drawing/2014/chart" uri="{C3380CC4-5D6E-409C-BE32-E72D297353CC}">
                <c16:uniqueId val="{00000024-A02B-4C48-AD3F-F108C06C14B7}"/>
              </c:ext>
            </c:extLst>
          </c:dPt>
          <c:dLbls>
            <c:dLbl>
              <c:idx val="0"/>
              <c:layout>
                <c:manualLayout>
                  <c:x val="-5.9701528204270445E-2"/>
                  <c:y val="7.5721142603528732E-2"/>
                </c:manualLayout>
              </c:layout>
              <c:tx>
                <c:rich>
                  <a:bodyPr/>
                  <a:lstStyle/>
                  <a:p>
                    <a:fld id="{331C7AF3-C3B9-40A1-AEBD-981A10E7E2B0}" type="CELLRANGE">
                      <a:rPr lang="en-US"/>
                      <a:pPr/>
                      <a:t>[CELLRANGE]</a:t>
                    </a:fld>
                    <a:endParaRPr lang="es-E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A02B-4C48-AD3F-F108C06C14B7}"/>
                </c:ext>
              </c:extLst>
            </c:dLbl>
            <c:dLbl>
              <c:idx val="1"/>
              <c:layout>
                <c:manualLayout>
                  <c:x val="2.2458270106220806E-3"/>
                  <c:y val="-3.0783889291535107E-2"/>
                </c:manualLayout>
              </c:layout>
              <c:tx>
                <c:rich>
                  <a:bodyPr/>
                  <a:lstStyle/>
                  <a:p>
                    <a:fld id="{0A306C67-7B78-4B09-B0A5-73E229651F1B}" type="CELLRANGE">
                      <a:rPr lang="en-US"/>
                      <a:pPr/>
                      <a:t>[CELLRANGE]</a:t>
                    </a:fld>
                    <a:endParaRPr lang="es-E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5-A02B-4C48-AD3F-F108C06C14B7}"/>
                </c:ext>
              </c:extLst>
            </c:dLbl>
            <c:dLbl>
              <c:idx val="2"/>
              <c:layout>
                <c:manualLayout>
                  <c:x val="6.100072088864387E-3"/>
                  <c:y val="-6.2058050080588375E-3"/>
                </c:manualLayout>
              </c:layout>
              <c:tx>
                <c:rich>
                  <a:bodyPr/>
                  <a:lstStyle/>
                  <a:p>
                    <a:fld id="{AD34162D-3BAE-4F74-87BF-ED122EA3D9F3}" type="CELLRANGE">
                      <a:rPr lang="en-US"/>
                      <a:pPr/>
                      <a:t>[CELLRANGE]</a:t>
                    </a:fld>
                    <a:endParaRPr lang="es-E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6-A02B-4C48-AD3F-F108C06C14B7}"/>
                </c:ext>
              </c:extLst>
            </c:dLbl>
            <c:dLbl>
              <c:idx val="3"/>
              <c:layout>
                <c:manualLayout>
                  <c:x val="-5.5624723692543135E-2"/>
                  <c:y val="5.1143058320052462E-2"/>
                </c:manualLayout>
              </c:layout>
              <c:tx>
                <c:rich>
                  <a:bodyPr/>
                  <a:lstStyle/>
                  <a:p>
                    <a:fld id="{B5FC6F36-536B-4E86-BF94-04CB145CDB43}" type="CELLRANGE">
                      <a:rPr lang="en-US"/>
                      <a:pPr/>
                      <a:t>[CELLRANGE]</a:t>
                    </a:fld>
                    <a:endParaRPr lang="es-E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7-A02B-4C48-AD3F-F108C06C14B7}"/>
                </c:ext>
              </c:extLst>
            </c:dLbl>
            <c:dLbl>
              <c:idx val="4"/>
              <c:layout>
                <c:manualLayout>
                  <c:x val="-8.2584684501690708E-2"/>
                  <c:y val="6.0832371336792595E-3"/>
                </c:manualLayout>
              </c:layout>
              <c:tx>
                <c:rich>
                  <a:bodyPr/>
                  <a:lstStyle/>
                  <a:p>
                    <a:fld id="{DF952BE8-B7BC-4812-85BC-648B5F6929B0}" type="CELLRANGE">
                      <a:rPr lang="en-US"/>
                      <a:pPr/>
                      <a:t>[CELLRANGE]</a:t>
                    </a:fld>
                    <a:endParaRPr lang="es-E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8-A02B-4C48-AD3F-F108C06C14B7}"/>
                </c:ext>
              </c:extLst>
            </c:dLbl>
            <c:dLbl>
              <c:idx val="5"/>
              <c:layout>
                <c:manualLayout>
                  <c:x val="-6.5558967496286064E-2"/>
                  <c:y val="3.4757668797734911E-2"/>
                </c:manualLayout>
              </c:layout>
              <c:tx>
                <c:rich>
                  <a:bodyPr/>
                  <a:lstStyle/>
                  <a:p>
                    <a:fld id="{339F5DD1-3CAA-4533-A53A-8DA68DE18A94}" type="CELLRANGE">
                      <a:rPr lang="en-US"/>
                      <a:pPr/>
                      <a:t>[CELLRANGE]</a:t>
                    </a:fld>
                    <a:endParaRPr lang="es-E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9-A02B-4C48-AD3F-F108C06C14B7}"/>
                </c:ext>
              </c:extLst>
            </c:dLbl>
            <c:dLbl>
              <c:idx val="6"/>
              <c:layout>
                <c:manualLayout>
                  <c:x val="-6.6560405290765054E-2"/>
                  <c:y val="2.6564974036576188E-2"/>
                </c:manualLayout>
              </c:layout>
              <c:tx>
                <c:rich>
                  <a:bodyPr/>
                  <a:lstStyle/>
                  <a:p>
                    <a:fld id="{8321C7B5-E8B9-43EB-8A25-C6C44BCC38ED}" type="CELLRANGE">
                      <a:rPr lang="en-US"/>
                      <a:pPr/>
                      <a:t>[CELLRANGE]</a:t>
                    </a:fld>
                    <a:endParaRPr lang="es-E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A-A02B-4C48-AD3F-F108C06C14B7}"/>
                </c:ext>
              </c:extLst>
            </c:dLbl>
            <c:dLbl>
              <c:idx val="7"/>
              <c:tx>
                <c:rich>
                  <a:bodyPr/>
                  <a:lstStyle/>
                  <a:p>
                    <a:fld id="{541F5076-3728-49EA-9C88-F47159795EAF}" type="CELLRANGE">
                      <a:rPr lang="es-ES"/>
                      <a:pPr/>
                      <a:t>[CELLRANGE]</a:t>
                    </a:fld>
                    <a:endParaRPr lang="es-E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B-A02B-4C48-AD3F-F108C06C14B7}"/>
                </c:ext>
              </c:extLst>
            </c:dLbl>
            <c:dLbl>
              <c:idx val="8"/>
              <c:layout>
                <c:manualLayout>
                  <c:x val="-3.7233221416366959E-2"/>
                  <c:y val="-5.1265626194432E-2"/>
                </c:manualLayout>
              </c:layout>
              <c:tx>
                <c:rich>
                  <a:bodyPr/>
                  <a:lstStyle/>
                  <a:p>
                    <a:fld id="{0AD175C1-6914-4DD4-A825-2D80948F0326}" type="CELLRANGE">
                      <a:rPr lang="en-US"/>
                      <a:pPr/>
                      <a:t>[CELLRANGE]</a:t>
                    </a:fld>
                    <a:endParaRPr lang="es-E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C-A02B-4C48-AD3F-F108C06C14B7}"/>
                </c:ext>
              </c:extLst>
            </c:dLbl>
            <c:dLbl>
              <c:idx val="9"/>
              <c:tx>
                <c:rich>
                  <a:bodyPr/>
                  <a:lstStyle/>
                  <a:p>
                    <a:fld id="{78E005AB-662C-4C87-A3CE-27D9094FFED4}" type="CELLRANGE">
                      <a:rPr lang="es-ES"/>
                      <a:pPr/>
                      <a:t>[CELLRANGE]</a:t>
                    </a:fld>
                    <a:endParaRPr lang="es-E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D-A02B-4C48-AD3F-F108C06C14B7}"/>
                </c:ext>
              </c:extLst>
            </c:dLbl>
            <c:dLbl>
              <c:idx val="10"/>
              <c:tx>
                <c:rich>
                  <a:bodyPr/>
                  <a:lstStyle/>
                  <a:p>
                    <a:fld id="{6CB02771-84AD-4614-A0F9-103A99E3EC36}" type="CELLRANGE">
                      <a:rPr lang="es-ES"/>
                      <a:pPr/>
                      <a:t>[CELLRANGE]</a:t>
                    </a:fld>
                    <a:endParaRPr lang="es-E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E-A02B-4C48-AD3F-F108C06C14B7}"/>
                </c:ext>
              </c:extLst>
            </c:dLbl>
            <c:dLbl>
              <c:idx val="11"/>
              <c:layout>
                <c:manualLayout>
                  <c:x val="-2.3940353434576442E-2"/>
                  <c:y val="4.7046710939473081E-2"/>
                </c:manualLayout>
              </c:layout>
              <c:tx>
                <c:rich>
                  <a:bodyPr/>
                  <a:lstStyle/>
                  <a:p>
                    <a:fld id="{B8AD3064-F166-48DE-BB5F-D3154F22E4F7}" type="CELLRANGE">
                      <a:rPr lang="en-US"/>
                      <a:pPr/>
                      <a:t>[CELLRANGE]</a:t>
                    </a:fld>
                    <a:endParaRPr lang="es-E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F-A02B-4C48-AD3F-F108C06C14B7}"/>
                </c:ext>
              </c:extLst>
            </c:dLbl>
            <c:dLbl>
              <c:idx val="12"/>
              <c:layout>
                <c:manualLayout>
                  <c:x val="-3.90743949115617E-2"/>
                  <c:y val="-4.7169278813852619E-2"/>
                </c:manualLayout>
              </c:layout>
              <c:tx>
                <c:rich>
                  <a:bodyPr/>
                  <a:lstStyle/>
                  <a:p>
                    <a:fld id="{33252EB6-A064-4B72-BABF-BA60EC2A9C9A}" type="CELLRANGE">
                      <a:rPr lang="en-US"/>
                      <a:pPr/>
                      <a:t>[CELLRANGE]</a:t>
                    </a:fld>
                    <a:endParaRPr lang="es-E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0-A02B-4C48-AD3F-F108C06C14B7}"/>
                </c:ext>
              </c:extLst>
            </c:dLbl>
            <c:dLbl>
              <c:idx val="13"/>
              <c:layout>
                <c:manualLayout>
                  <c:x val="-5.1214000374384158E-2"/>
                  <c:y val="-4.3072931433273245E-2"/>
                </c:manualLayout>
              </c:layout>
              <c:tx>
                <c:rich>
                  <a:bodyPr/>
                  <a:lstStyle/>
                  <a:p>
                    <a:fld id="{6A35B0CF-DDC8-44A0-A061-EB8577F8FB32}" type="CELLRANGE">
                      <a:rPr lang="en-US"/>
                      <a:pPr/>
                      <a:t>[CELLRANGE]</a:t>
                    </a:fld>
                    <a:endParaRPr lang="es-E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1-A02B-4C48-AD3F-F108C06C14B7}"/>
                </c:ext>
              </c:extLst>
            </c:dLbl>
            <c:dLbl>
              <c:idx val="14"/>
              <c:tx>
                <c:rich>
                  <a:bodyPr/>
                  <a:lstStyle/>
                  <a:p>
                    <a:fld id="{A45F318B-2B34-43F9-9C9A-047457527001}" type="CELLRANGE">
                      <a:rPr lang="es-ES"/>
                      <a:pPr/>
                      <a:t>[CELLRANGE]</a:t>
                    </a:fld>
                    <a:endParaRPr lang="es-E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2-A02B-4C48-AD3F-F108C06C14B7}"/>
                </c:ext>
              </c:extLst>
            </c:dLbl>
            <c:dLbl>
              <c:idx val="15"/>
              <c:layout>
                <c:manualLayout>
                  <c:x val="-5.999498165915907E-2"/>
                  <c:y val="4.7046710939473081E-2"/>
                </c:manualLayout>
              </c:layout>
              <c:tx>
                <c:rich>
                  <a:bodyPr/>
                  <a:lstStyle/>
                  <a:p>
                    <a:fld id="{44B07E49-F242-4C6E-8BB9-D45574A8E1CA}" type="CELLRANGE">
                      <a:rPr lang="en-US"/>
                      <a:pPr/>
                      <a:t>[CELLRANGE]</a:t>
                    </a:fld>
                    <a:endParaRPr lang="es-E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3-A02B-4C48-AD3F-F108C06C14B7}"/>
                </c:ext>
              </c:extLst>
            </c:dLbl>
            <c:dLbl>
              <c:idx val="16"/>
              <c:layout>
                <c:manualLayout>
                  <c:x val="-4.8877046666587008E-2"/>
                  <c:y val="4.2950363558893624E-2"/>
                </c:manualLayout>
              </c:layout>
              <c:tx>
                <c:rich>
                  <a:bodyPr/>
                  <a:lstStyle/>
                  <a:p>
                    <a:fld id="{D86962D2-1EEB-457D-A701-3F9EDE9DD499}" type="CELLRANGE">
                      <a:rPr lang="en-US"/>
                      <a:pPr/>
                      <a:t>[CELLRANGE]</a:t>
                    </a:fld>
                    <a:endParaRPr lang="es-E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9-A02B-4C48-AD3F-F108C06C14B7}"/>
                </c:ext>
              </c:extLst>
            </c:dLbl>
            <c:dLbl>
              <c:idx val="17"/>
              <c:layout>
                <c:manualLayout>
                  <c:x val="-9.6065381812098982E-5"/>
                  <c:y val="7.1624795222949275E-2"/>
                </c:manualLayout>
              </c:layout>
              <c:tx>
                <c:rich>
                  <a:bodyPr/>
                  <a:lstStyle/>
                  <a:p>
                    <a:fld id="{876EF44F-416A-426D-B148-F95D88914257}" type="CELLRANGE">
                      <a:rPr lang="en-US"/>
                      <a:pPr/>
                      <a:t>[CELLRANGE]</a:t>
                    </a:fld>
                    <a:endParaRPr lang="es-E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4-A02B-4C48-AD3F-F108C06C14B7}"/>
                </c:ext>
              </c:extLst>
            </c:dLbl>
            <c:spPr>
              <a:noFill/>
              <a:ln>
                <a:noFill/>
              </a:ln>
              <a:effectLst/>
            </c:spPr>
            <c:txPr>
              <a:bodyPr rot="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xVal>
            <c:numRef>
              <c:f>'3.1.2 G36'!$E$4:$E$21</c:f>
              <c:numCache>
                <c:formatCode>0.0%</c:formatCode>
                <c:ptCount val="18"/>
                <c:pt idx="0">
                  <c:v>0.21</c:v>
                </c:pt>
                <c:pt idx="1">
                  <c:v>0.222</c:v>
                </c:pt>
                <c:pt idx="2">
                  <c:v>0.23</c:v>
                </c:pt>
                <c:pt idx="3">
                  <c:v>0.30299999999999999</c:v>
                </c:pt>
                <c:pt idx="4">
                  <c:v>0.20799999999999999</c:v>
                </c:pt>
                <c:pt idx="5">
                  <c:v>0.128</c:v>
                </c:pt>
                <c:pt idx="6">
                  <c:v>0.14699999999999999</c:v>
                </c:pt>
                <c:pt idx="7">
                  <c:v>0.217</c:v>
                </c:pt>
                <c:pt idx="8">
                  <c:v>0.312</c:v>
                </c:pt>
                <c:pt idx="9">
                  <c:v>0.192</c:v>
                </c:pt>
                <c:pt idx="10">
                  <c:v>0.152</c:v>
                </c:pt>
                <c:pt idx="11">
                  <c:v>0.161</c:v>
                </c:pt>
                <c:pt idx="12">
                  <c:v>0.377</c:v>
                </c:pt>
                <c:pt idx="13">
                  <c:v>0.13</c:v>
                </c:pt>
                <c:pt idx="14">
                  <c:v>0.105</c:v>
                </c:pt>
                <c:pt idx="15">
                  <c:v>0.215</c:v>
                </c:pt>
                <c:pt idx="16">
                  <c:v>0.17699999999999999</c:v>
                </c:pt>
                <c:pt idx="17">
                  <c:v>0.23821657782432173</c:v>
                </c:pt>
              </c:numCache>
            </c:numRef>
          </c:xVal>
          <c:yVal>
            <c:numRef>
              <c:f>'3.1.2 G36'!$F$4:$F$21</c:f>
              <c:numCache>
                <c:formatCode>#,##0.00</c:formatCode>
                <c:ptCount val="18"/>
                <c:pt idx="0">
                  <c:v>272.40989671637942</c:v>
                </c:pt>
                <c:pt idx="1">
                  <c:v>263.3936078593984</c:v>
                </c:pt>
                <c:pt idx="2">
                  <c:v>296.54985551229714</c:v>
                </c:pt>
                <c:pt idx="3">
                  <c:v>219.11206340344731</c:v>
                </c:pt>
                <c:pt idx="4">
                  <c:v>273.42895929401419</c:v>
                </c:pt>
                <c:pt idx="5">
                  <c:v>297.2277618769171</c:v>
                </c:pt>
                <c:pt idx="6">
                  <c:v>280.78857073381164</c:v>
                </c:pt>
                <c:pt idx="7">
                  <c:v>278.37434954296822</c:v>
                </c:pt>
                <c:pt idx="8">
                  <c:v>226.60699122845466</c:v>
                </c:pt>
                <c:pt idx="9">
                  <c:v>291.74506391770916</c:v>
                </c:pt>
                <c:pt idx="10">
                  <c:v>331.74171293394568</c:v>
                </c:pt>
                <c:pt idx="11">
                  <c:v>282.32714071715804</c:v>
                </c:pt>
                <c:pt idx="12">
                  <c:v>224.9121913013503</c:v>
                </c:pt>
                <c:pt idx="13">
                  <c:v>303.07437311570004</c:v>
                </c:pt>
                <c:pt idx="14">
                  <c:v>225.85640332079211</c:v>
                </c:pt>
                <c:pt idx="15">
                  <c:v>226.48082523557846</c:v>
                </c:pt>
                <c:pt idx="16">
                  <c:v>252.89362029966287</c:v>
                </c:pt>
                <c:pt idx="17">
                  <c:v>260.29617408099364</c:v>
                </c:pt>
              </c:numCache>
            </c:numRef>
          </c:yVal>
          <c:smooth val="0"/>
          <c:extLst>
            <c:ext xmlns:c15="http://schemas.microsoft.com/office/drawing/2012/chart" uri="{02D57815-91ED-43cb-92C2-25804820EDAC}">
              <c15:datalabelsRange>
                <c15:f>'3.1.2 G36'!$D$4:$D$21</c15:f>
                <c15:dlblRangeCache>
                  <c:ptCount val="18"/>
                  <c:pt idx="0">
                    <c:v>AND</c:v>
                  </c:pt>
                  <c:pt idx="1">
                    <c:v>ARA</c:v>
                  </c:pt>
                  <c:pt idx="2">
                    <c:v>AST</c:v>
                  </c:pt>
                  <c:pt idx="3">
                    <c:v>BAL</c:v>
                  </c:pt>
                  <c:pt idx="4">
                    <c:v>CAN</c:v>
                  </c:pt>
                  <c:pt idx="5">
                    <c:v>CNT</c:v>
                  </c:pt>
                  <c:pt idx="6">
                    <c:v>CYL</c:v>
                  </c:pt>
                  <c:pt idx="7">
                    <c:v>CLM</c:v>
                  </c:pt>
                  <c:pt idx="8">
                    <c:v>CAT</c:v>
                  </c:pt>
                  <c:pt idx="9">
                    <c:v>CVA</c:v>
                  </c:pt>
                  <c:pt idx="10">
                    <c:v>EXT</c:v>
                  </c:pt>
                  <c:pt idx="11">
                    <c:v>GAL</c:v>
                  </c:pt>
                  <c:pt idx="12">
                    <c:v>MAD</c:v>
                  </c:pt>
                  <c:pt idx="13">
                    <c:v>MUR</c:v>
                  </c:pt>
                  <c:pt idx="14">
                    <c:v>NAV</c:v>
                  </c:pt>
                  <c:pt idx="15">
                    <c:v>PVA</c:v>
                  </c:pt>
                  <c:pt idx="16">
                    <c:v>RIO</c:v>
                  </c:pt>
                  <c:pt idx="17">
                    <c:v>TOT. NAC.</c:v>
                  </c:pt>
                </c15:dlblRangeCache>
              </c15:datalabelsRange>
            </c:ext>
            <c:ext xmlns:c16="http://schemas.microsoft.com/office/drawing/2014/chart" uri="{C3380CC4-5D6E-409C-BE32-E72D297353CC}">
              <c16:uniqueId val="{00000013-A02B-4C48-AD3F-F108C06C14B7}"/>
            </c:ext>
          </c:extLst>
        </c:ser>
        <c:dLbls>
          <c:dLblPos val="t"/>
          <c:showLegendKey val="0"/>
          <c:showVal val="1"/>
          <c:showCatName val="0"/>
          <c:showSerName val="0"/>
          <c:showPercent val="0"/>
          <c:showBubbleSize val="0"/>
        </c:dLbls>
        <c:axId val="1733638799"/>
        <c:axId val="1733637551"/>
      </c:scatterChart>
      <c:valAx>
        <c:axId val="1733638799"/>
        <c:scaling>
          <c:orientation val="minMax"/>
          <c:max val="0.4"/>
          <c:min val="5.000000000000001E-2"/>
        </c:scaling>
        <c:delete val="0"/>
        <c:axPos val="b"/>
        <c:title>
          <c:tx>
            <c:rich>
              <a:bodyPr rot="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r>
                  <a:rPr lang="es-ES"/>
                  <a:t>Penetración seguro privado (%)</a:t>
                </a:r>
              </a:p>
            </c:rich>
          </c:tx>
          <c:layout>
            <c:manualLayout>
              <c:xMode val="edge"/>
              <c:yMode val="edge"/>
              <c:x val="0.3552105885613463"/>
              <c:y val="0.93077743055555551"/>
            </c:manualLayout>
          </c:layout>
          <c:overlay val="0"/>
          <c:spPr>
            <a:noFill/>
            <a:ln>
              <a:noFill/>
            </a:ln>
            <a:effectLst/>
          </c:spPr>
          <c:txPr>
            <a:bodyPr rot="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title>
        <c:numFmt formatCode="0%" sourceLinked="0"/>
        <c:majorTickMark val="none"/>
        <c:minorTickMark val="none"/>
        <c:tickLblPos val="nextTo"/>
        <c:spPr>
          <a:noFill/>
          <a:ln w="9525" cap="flat" cmpd="sng" algn="ctr">
            <a:solidFill>
              <a:srgbClr val="404040"/>
            </a:solidFill>
            <a:round/>
          </a:ln>
          <a:effectLst/>
        </c:spPr>
        <c:txPr>
          <a:bodyPr rot="0" spcFirstLastPara="1" vertOverflow="ellipsis"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crossAx val="1733637551"/>
        <c:crosses val="autoZero"/>
        <c:crossBetween val="midCat"/>
        <c:majorUnit val="5.000000000000001E-2"/>
      </c:valAx>
      <c:valAx>
        <c:axId val="1733637551"/>
        <c:scaling>
          <c:orientation val="minMax"/>
          <c:min val="15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r>
                  <a:rPr lang="es-ES"/>
                  <a:t>Gasto público  recetas per cáptia (€)</a:t>
                </a:r>
              </a:p>
            </c:rich>
          </c:tx>
          <c:layout>
            <c:manualLayout>
              <c:xMode val="edge"/>
              <c:yMode val="edge"/>
              <c:x val="9.5402298850573946E-5"/>
              <c:y val="7.100204514158244E-2"/>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title>
        <c:numFmt formatCode="0" sourceLinked="0"/>
        <c:majorTickMark val="none"/>
        <c:minorTickMark val="none"/>
        <c:tickLblPos val="nextTo"/>
        <c:spPr>
          <a:noFill/>
          <a:ln w="9525" cap="flat" cmpd="sng" algn="ctr">
            <a:solidFill>
              <a:srgbClr val="404040"/>
            </a:solidFill>
            <a:round/>
          </a:ln>
          <a:effectLst/>
        </c:spPr>
        <c:txPr>
          <a:bodyPr rot="-6000000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crossAx val="1733638799"/>
        <c:crosses val="autoZero"/>
        <c:crossBetween val="midCat"/>
        <c:majorUnit val="5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b="1">
          <a:solidFill>
            <a:srgbClr val="404040"/>
          </a:solidFill>
          <a:latin typeface="Century Gothic" panose="020B0502020202020204" pitchFamily="34" charset="0"/>
        </a:defRPr>
      </a:pPr>
      <a:endParaRPr lang="es-ES"/>
    </a:p>
  </c:txPr>
  <c:printSettings>
    <c:headerFooter/>
    <c:pageMargins b="0.75" l="0.7" r="0.7" t="0.75" header="0.3" footer="0.3"/>
    <c:pageSetup/>
  </c:printSettings>
  <c:userShapes r:id="rId3"/>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bg1">
                <a:lumMod val="65000"/>
              </a:schemeClr>
            </a:solidFill>
            <a:ln>
              <a:noFill/>
            </a:ln>
            <a:effectLst/>
          </c:spPr>
          <c:invertIfNegative val="0"/>
          <c:dPt>
            <c:idx val="2"/>
            <c:invertIfNegative val="0"/>
            <c:bubble3D val="0"/>
            <c:spPr>
              <a:solidFill>
                <a:srgbClr val="83082A"/>
              </a:solidFill>
              <a:ln>
                <a:noFill/>
              </a:ln>
              <a:effectLst/>
            </c:spPr>
            <c:extLst>
              <c:ext xmlns:c16="http://schemas.microsoft.com/office/drawing/2014/chart" uri="{C3380CC4-5D6E-409C-BE32-E72D297353CC}">
                <c16:uniqueId val="{00000001-1853-4D91-A7ED-C05E42AC8275}"/>
              </c:ext>
            </c:extLst>
          </c:dPt>
          <c:dPt>
            <c:idx val="8"/>
            <c:invertIfNegative val="0"/>
            <c:bubble3D val="0"/>
            <c:spPr>
              <a:solidFill>
                <a:srgbClr val="83082A"/>
              </a:solidFill>
              <a:ln>
                <a:noFill/>
              </a:ln>
              <a:effectLst/>
            </c:spPr>
            <c:extLst>
              <c:ext xmlns:c16="http://schemas.microsoft.com/office/drawing/2014/chart" uri="{C3380CC4-5D6E-409C-BE32-E72D297353CC}">
                <c16:uniqueId val="{00000003-68C2-4C4A-A824-736A55E79094}"/>
              </c:ext>
            </c:extLst>
          </c:dPt>
          <c:dLbls>
            <c:spPr>
              <a:noFill/>
              <a:ln>
                <a:noFill/>
              </a:ln>
              <a:effectLst/>
            </c:spPr>
            <c:txPr>
              <a:bodyPr rot="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'3.1.2 G37'!$D$5:$D$22</c:f>
              <c:strCache>
                <c:ptCount val="18"/>
                <c:pt idx="0">
                  <c:v>BAL</c:v>
                </c:pt>
                <c:pt idx="1">
                  <c:v>PVA</c:v>
                </c:pt>
                <c:pt idx="2">
                  <c:v>EXT</c:v>
                </c:pt>
                <c:pt idx="3">
                  <c:v>ARA</c:v>
                </c:pt>
                <c:pt idx="4">
                  <c:v>NAV</c:v>
                </c:pt>
                <c:pt idx="5">
                  <c:v>CAT</c:v>
                </c:pt>
                <c:pt idx="6">
                  <c:v>CAN</c:v>
                </c:pt>
                <c:pt idx="7">
                  <c:v>CLM</c:v>
                </c:pt>
                <c:pt idx="8">
                  <c:v>TOT. NAC.</c:v>
                </c:pt>
                <c:pt idx="9">
                  <c:v>RIO</c:v>
                </c:pt>
                <c:pt idx="10">
                  <c:v>AND</c:v>
                </c:pt>
                <c:pt idx="11">
                  <c:v>CYL</c:v>
                </c:pt>
                <c:pt idx="12">
                  <c:v>CNT</c:v>
                </c:pt>
                <c:pt idx="13">
                  <c:v>AST</c:v>
                </c:pt>
                <c:pt idx="14">
                  <c:v>GAL</c:v>
                </c:pt>
                <c:pt idx="15">
                  <c:v>CVA</c:v>
                </c:pt>
                <c:pt idx="16">
                  <c:v>MUR</c:v>
                </c:pt>
                <c:pt idx="17">
                  <c:v>MAD</c:v>
                </c:pt>
              </c:strCache>
            </c:strRef>
          </c:cat>
          <c:val>
            <c:numRef>
              <c:f>'3.1.2 G37'!$E$5:$E$22</c:f>
              <c:numCache>
                <c:formatCode>#,##0.0</c:formatCode>
                <c:ptCount val="18"/>
                <c:pt idx="0">
                  <c:v>80.3</c:v>
                </c:pt>
                <c:pt idx="1">
                  <c:v>80.3</c:v>
                </c:pt>
                <c:pt idx="2">
                  <c:v>80.2</c:v>
                </c:pt>
                <c:pt idx="3">
                  <c:v>79.599999999999994</c:v>
                </c:pt>
                <c:pt idx="4">
                  <c:v>79.599999999999994</c:v>
                </c:pt>
                <c:pt idx="5">
                  <c:v>79.400000000000006</c:v>
                </c:pt>
                <c:pt idx="6">
                  <c:v>79.099999999999994</c:v>
                </c:pt>
                <c:pt idx="7">
                  <c:v>78.900000000000006</c:v>
                </c:pt>
                <c:pt idx="8">
                  <c:v>78.900000000000006</c:v>
                </c:pt>
                <c:pt idx="9">
                  <c:v>78.900000000000006</c:v>
                </c:pt>
                <c:pt idx="10">
                  <c:v>78.8</c:v>
                </c:pt>
                <c:pt idx="11">
                  <c:v>78.599999999999994</c:v>
                </c:pt>
                <c:pt idx="12">
                  <c:v>78.400000000000006</c:v>
                </c:pt>
                <c:pt idx="13">
                  <c:v>78.099999999999994</c:v>
                </c:pt>
                <c:pt idx="14">
                  <c:v>78</c:v>
                </c:pt>
                <c:pt idx="15">
                  <c:v>77.900000000000006</c:v>
                </c:pt>
                <c:pt idx="16">
                  <c:v>77.8</c:v>
                </c:pt>
                <c:pt idx="17">
                  <c:v>77.8</c:v>
                </c:pt>
              </c:numCache>
            </c:numRef>
          </c:val>
          <c:extLst>
            <c:ext xmlns:c16="http://schemas.microsoft.com/office/drawing/2014/chart" uri="{C3380CC4-5D6E-409C-BE32-E72D297353CC}">
              <c16:uniqueId val="{00000004-97BB-4711-BCCB-95059D67637D}"/>
            </c:ext>
          </c:extLst>
        </c:ser>
        <c:dLbls>
          <c:showLegendKey val="0"/>
          <c:showVal val="0"/>
          <c:showCatName val="0"/>
          <c:showSerName val="0"/>
          <c:showPercent val="0"/>
          <c:showBubbleSize val="0"/>
        </c:dLbls>
        <c:gapWidth val="150"/>
        <c:axId val="436662192"/>
        <c:axId val="436655120"/>
      </c:barChart>
      <c:catAx>
        <c:axId val="436662192"/>
        <c:scaling>
          <c:orientation val="minMax"/>
        </c:scaling>
        <c:delete val="0"/>
        <c:axPos val="b"/>
        <c:numFmt formatCode="General" sourceLinked="1"/>
        <c:majorTickMark val="none"/>
        <c:minorTickMark val="none"/>
        <c:tickLblPos val="nextTo"/>
        <c:spPr>
          <a:noFill/>
          <a:ln w="9525" cap="flat" cmpd="sng" algn="ctr">
            <a:solidFill>
              <a:srgbClr val="404040"/>
            </a:solidFill>
            <a:round/>
          </a:ln>
          <a:effectLst/>
        </c:spPr>
        <c:txPr>
          <a:bodyPr rot="-6000000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crossAx val="436655120"/>
        <c:crosses val="autoZero"/>
        <c:auto val="1"/>
        <c:lblAlgn val="ctr"/>
        <c:lblOffset val="100"/>
        <c:noMultiLvlLbl val="0"/>
      </c:catAx>
      <c:valAx>
        <c:axId val="436655120"/>
        <c:scaling>
          <c:orientation val="minMax"/>
        </c:scaling>
        <c:delete val="1"/>
        <c:axPos val="l"/>
        <c:numFmt formatCode="#,##0.0" sourceLinked="1"/>
        <c:majorTickMark val="none"/>
        <c:minorTickMark val="none"/>
        <c:tickLblPos val="nextTo"/>
        <c:crossAx val="4366621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b="1">
          <a:solidFill>
            <a:srgbClr val="404040"/>
          </a:solidFill>
          <a:latin typeface="Century Gothic" panose="020B0502020202020204" pitchFamily="34" charset="0"/>
        </a:defRPr>
      </a:pPr>
      <a:endParaRPr lang="es-E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762452107279695E-2"/>
          <c:y val="2.7737524393187052E-2"/>
          <c:w val="0.96107279693486591"/>
          <c:h val="0.79065036524389676"/>
        </c:manualLayout>
      </c:layout>
      <c:barChart>
        <c:barDir val="col"/>
        <c:grouping val="clustered"/>
        <c:varyColors val="0"/>
        <c:ser>
          <c:idx val="0"/>
          <c:order val="0"/>
          <c:spPr>
            <a:solidFill>
              <a:schemeClr val="bg1">
                <a:lumMod val="65000"/>
              </a:schemeClr>
            </a:solidFill>
            <a:ln>
              <a:noFill/>
            </a:ln>
            <a:effectLst/>
          </c:spPr>
          <c:invertIfNegative val="0"/>
          <c:dPt>
            <c:idx val="3"/>
            <c:invertIfNegative val="0"/>
            <c:bubble3D val="0"/>
            <c:spPr>
              <a:solidFill>
                <a:srgbClr val="83082A"/>
              </a:solidFill>
              <a:ln>
                <a:noFill/>
              </a:ln>
              <a:effectLst/>
            </c:spPr>
            <c:extLst>
              <c:ext xmlns:c16="http://schemas.microsoft.com/office/drawing/2014/chart" uri="{C3380CC4-5D6E-409C-BE32-E72D297353CC}">
                <c16:uniqueId val="{00000001-5E1C-4B98-8787-638490420E95}"/>
              </c:ext>
            </c:extLst>
          </c:dPt>
          <c:dPt>
            <c:idx val="8"/>
            <c:invertIfNegative val="0"/>
            <c:bubble3D val="0"/>
            <c:spPr>
              <a:solidFill>
                <a:srgbClr val="83082A"/>
              </a:solidFill>
              <a:ln>
                <a:noFill/>
              </a:ln>
              <a:effectLst/>
            </c:spPr>
            <c:extLst>
              <c:ext xmlns:c16="http://schemas.microsoft.com/office/drawing/2014/chart" uri="{C3380CC4-5D6E-409C-BE32-E72D297353CC}">
                <c16:uniqueId val="{00000001-6A74-4087-855B-54993C1C2E0D}"/>
              </c:ext>
            </c:extLst>
          </c:dPt>
          <c:dLbls>
            <c:spPr>
              <a:noFill/>
              <a:ln>
                <a:noFill/>
              </a:ln>
              <a:effectLst/>
            </c:spPr>
            <c:txPr>
              <a:bodyPr rot="0" spcFirstLastPara="1" vertOverflow="ellipsis" vert="horz" wrap="square" anchor="ctr" anchorCtr="1"/>
              <a:lstStyle/>
              <a:p>
                <a:pPr>
                  <a:defRPr sz="700" b="1" i="0" u="none" strike="noStrike" kern="1200" baseline="0">
                    <a:solidFill>
                      <a:srgbClr val="404040"/>
                    </a:solidFill>
                    <a:latin typeface="Century Gothic" panose="020B0502020202020204" pitchFamily="34" charset="0"/>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'3.1.2 G38'!$D$6:$D$23</c:f>
              <c:strCache>
                <c:ptCount val="18"/>
                <c:pt idx="0">
                  <c:v>AST</c:v>
                </c:pt>
                <c:pt idx="1">
                  <c:v>AND</c:v>
                </c:pt>
                <c:pt idx="2">
                  <c:v>CLM</c:v>
                </c:pt>
                <c:pt idx="3">
                  <c:v>EXT</c:v>
                </c:pt>
                <c:pt idx="4">
                  <c:v>CAN</c:v>
                </c:pt>
                <c:pt idx="5">
                  <c:v>CVA</c:v>
                </c:pt>
                <c:pt idx="6">
                  <c:v>GAL</c:v>
                </c:pt>
                <c:pt idx="7">
                  <c:v>CNT</c:v>
                </c:pt>
                <c:pt idx="8">
                  <c:v>TOT. NAC.</c:v>
                </c:pt>
                <c:pt idx="9">
                  <c:v>MUR</c:v>
                </c:pt>
                <c:pt idx="10">
                  <c:v>MAD</c:v>
                </c:pt>
                <c:pt idx="11">
                  <c:v>ARA</c:v>
                </c:pt>
                <c:pt idx="12">
                  <c:v>BAL</c:v>
                </c:pt>
                <c:pt idx="13">
                  <c:v>NAV</c:v>
                </c:pt>
                <c:pt idx="14">
                  <c:v>RIO</c:v>
                </c:pt>
                <c:pt idx="15">
                  <c:v>CAT</c:v>
                </c:pt>
                <c:pt idx="16">
                  <c:v>PVA</c:v>
                </c:pt>
                <c:pt idx="17">
                  <c:v>CYL</c:v>
                </c:pt>
              </c:strCache>
            </c:strRef>
          </c:cat>
          <c:val>
            <c:numRef>
              <c:f>'3.1.2 G38'!$E$6:$E$23</c:f>
              <c:numCache>
                <c:formatCode>0.0%</c:formatCode>
                <c:ptCount val="18"/>
                <c:pt idx="0">
                  <c:v>0.21679999999999999</c:v>
                </c:pt>
                <c:pt idx="1">
                  <c:v>0.21</c:v>
                </c:pt>
                <c:pt idx="2">
                  <c:v>0.20319999999999999</c:v>
                </c:pt>
                <c:pt idx="3">
                  <c:v>0.1928</c:v>
                </c:pt>
                <c:pt idx="4">
                  <c:v>0.19260000000000002</c:v>
                </c:pt>
                <c:pt idx="5">
                  <c:v>0.1875</c:v>
                </c:pt>
                <c:pt idx="6">
                  <c:v>0.18350000000000002</c:v>
                </c:pt>
                <c:pt idx="7">
                  <c:v>0.17499999999999999</c:v>
                </c:pt>
                <c:pt idx="8">
                  <c:v>0.17430000000000001</c:v>
                </c:pt>
                <c:pt idx="9">
                  <c:v>0.16109999999999999</c:v>
                </c:pt>
                <c:pt idx="10">
                  <c:v>0.15869999999999998</c:v>
                </c:pt>
                <c:pt idx="11">
                  <c:v>0.1573</c:v>
                </c:pt>
                <c:pt idx="12">
                  <c:v>0.15490000000000001</c:v>
                </c:pt>
                <c:pt idx="13">
                  <c:v>0.1537</c:v>
                </c:pt>
                <c:pt idx="14">
                  <c:v>0.14949999999999999</c:v>
                </c:pt>
                <c:pt idx="15">
                  <c:v>0.14940000000000001</c:v>
                </c:pt>
                <c:pt idx="16">
                  <c:v>0.1384</c:v>
                </c:pt>
                <c:pt idx="17">
                  <c:v>0.13220000000000001</c:v>
                </c:pt>
              </c:numCache>
            </c:numRef>
          </c:val>
          <c:extLst>
            <c:ext xmlns:c16="http://schemas.microsoft.com/office/drawing/2014/chart" uri="{C3380CC4-5D6E-409C-BE32-E72D297353CC}">
              <c16:uniqueId val="{00000004-970D-4B87-A9C3-D36BB6375AA4}"/>
            </c:ext>
          </c:extLst>
        </c:ser>
        <c:dLbls>
          <c:showLegendKey val="0"/>
          <c:showVal val="0"/>
          <c:showCatName val="0"/>
          <c:showSerName val="0"/>
          <c:showPercent val="0"/>
          <c:showBubbleSize val="0"/>
        </c:dLbls>
        <c:gapWidth val="150"/>
        <c:axId val="436662192"/>
        <c:axId val="436655120"/>
      </c:barChart>
      <c:catAx>
        <c:axId val="436662192"/>
        <c:scaling>
          <c:orientation val="minMax"/>
        </c:scaling>
        <c:delete val="0"/>
        <c:axPos val="b"/>
        <c:numFmt formatCode="General" sourceLinked="1"/>
        <c:majorTickMark val="none"/>
        <c:minorTickMark val="none"/>
        <c:tickLblPos val="nextTo"/>
        <c:spPr>
          <a:noFill/>
          <a:ln w="9525" cap="flat" cmpd="sng" algn="ctr">
            <a:solidFill>
              <a:srgbClr val="404040"/>
            </a:solidFill>
            <a:round/>
          </a:ln>
          <a:effectLst/>
        </c:spPr>
        <c:txPr>
          <a:bodyPr rot="-60000000" spcFirstLastPara="1" vertOverflow="ellipsis" vert="horz" wrap="square" anchor="ctr" anchorCtr="1"/>
          <a:lstStyle/>
          <a:p>
            <a:pPr>
              <a:defRPr sz="800" b="1" i="0" u="none" strike="noStrike" kern="1200" baseline="0">
                <a:solidFill>
                  <a:srgbClr val="404040"/>
                </a:solidFill>
                <a:latin typeface="Century Gothic" panose="020B0502020202020204" pitchFamily="34" charset="0"/>
                <a:ea typeface="+mn-ea"/>
                <a:cs typeface="+mn-cs"/>
              </a:defRPr>
            </a:pPr>
            <a:endParaRPr lang="es-ES"/>
          </a:p>
        </c:txPr>
        <c:crossAx val="436655120"/>
        <c:crosses val="autoZero"/>
        <c:auto val="1"/>
        <c:lblAlgn val="ctr"/>
        <c:lblOffset val="100"/>
        <c:noMultiLvlLbl val="0"/>
      </c:catAx>
      <c:valAx>
        <c:axId val="436655120"/>
        <c:scaling>
          <c:orientation val="minMax"/>
        </c:scaling>
        <c:delete val="1"/>
        <c:axPos val="l"/>
        <c:numFmt formatCode="0.0%" sourceLinked="1"/>
        <c:majorTickMark val="none"/>
        <c:minorTickMark val="none"/>
        <c:tickLblPos val="nextTo"/>
        <c:crossAx val="4366621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b="1">
          <a:solidFill>
            <a:srgbClr val="404040"/>
          </a:solidFill>
          <a:latin typeface="Century Gothic" panose="020B0502020202020204" pitchFamily="34" charset="0"/>
        </a:defRPr>
      </a:pPr>
      <a:endParaRPr lang="es-E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4464039261414758"/>
          <c:y val="0.12419368933647933"/>
          <c:w val="0.33327969509399596"/>
          <c:h val="0.67842133969763541"/>
        </c:manualLayout>
      </c:layout>
      <c:radarChart>
        <c:radarStyle val="marker"/>
        <c:varyColors val="0"/>
        <c:ser>
          <c:idx val="0"/>
          <c:order val="0"/>
          <c:tx>
            <c:strRef>
              <c:f>'3.1.3 G39'!$E$5</c:f>
              <c:strCache>
                <c:ptCount val="1"/>
                <c:pt idx="0">
                  <c:v>Extremadura</c:v>
                </c:pt>
              </c:strCache>
            </c:strRef>
          </c:tx>
          <c:spPr>
            <a:ln w="28575" cap="rnd">
              <a:solidFill>
                <a:schemeClr val="accent1"/>
              </a:solidFill>
              <a:round/>
            </a:ln>
            <a:effectLst/>
          </c:spPr>
          <c:marker>
            <c:symbol val="none"/>
          </c:marker>
          <c:dLbls>
            <c:dLbl>
              <c:idx val="3"/>
              <c:layout>
                <c:manualLayout>
                  <c:x val="-4.70013090789801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581-41CB-A3BD-3E67725CD3E5}"/>
                </c:ext>
              </c:extLst>
            </c:dLbl>
            <c:dLbl>
              <c:idx val="4"/>
              <c:layout>
                <c:manualLayout>
                  <c:x val="0"/>
                  <c:y val="-4.59835454942915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581-41CB-A3BD-3E67725CD3E5}"/>
                </c:ext>
              </c:extLst>
            </c:dLbl>
            <c:spPr>
              <a:noFill/>
              <a:ln>
                <a:noFill/>
              </a:ln>
              <a:effectLst/>
            </c:spPr>
            <c:txPr>
              <a:bodyPr rot="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'3.1.3 G39'!$D$6:$D$13</c:f>
              <c:strCache>
                <c:ptCount val="8"/>
                <c:pt idx="0">
                  <c:v>1. Ligar prescripción con diagnóstico</c:v>
                </c:pt>
                <c:pt idx="1">
                  <c:v>2. Ligar resolución CIPM con prescripción</c:v>
                </c:pt>
                <c:pt idx="2">
                  <c:v>3. Guías</c:v>
                </c:pt>
                <c:pt idx="3">
                  <c:v>4. Indicadores</c:v>
                </c:pt>
                <c:pt idx="4">
                  <c:v>5. Incentivos</c:v>
                </c:pt>
                <c:pt idx="5">
                  <c:v>6. SFT (FAP)</c:v>
                </c:pt>
                <c:pt idx="6">
                  <c:v>7. Control de grupos</c:v>
                </c:pt>
                <c:pt idx="7">
                  <c:v>8. Educación sanitaria</c:v>
                </c:pt>
              </c:strCache>
            </c:strRef>
          </c:cat>
          <c:val>
            <c:numRef>
              <c:f>'3.1.3 G39'!$E$6:$E$13</c:f>
              <c:numCache>
                <c:formatCode>#,##0.0</c:formatCode>
                <c:ptCount val="8"/>
                <c:pt idx="0">
                  <c:v>0</c:v>
                </c:pt>
                <c:pt idx="1">
                  <c:v>0</c:v>
                </c:pt>
                <c:pt idx="2">
                  <c:v>4</c:v>
                </c:pt>
                <c:pt idx="3">
                  <c:v>9</c:v>
                </c:pt>
                <c:pt idx="4">
                  <c:v>9</c:v>
                </c:pt>
                <c:pt idx="5">
                  <c:v>7.5</c:v>
                </c:pt>
                <c:pt idx="6">
                  <c:v>7</c:v>
                </c:pt>
                <c:pt idx="7">
                  <c:v>7</c:v>
                </c:pt>
              </c:numCache>
            </c:numRef>
          </c:val>
          <c:extLst>
            <c:ext xmlns:c16="http://schemas.microsoft.com/office/drawing/2014/chart" uri="{C3380CC4-5D6E-409C-BE32-E72D297353CC}">
              <c16:uniqueId val="{00000000-2581-41CB-A3BD-3E67725CD3E5}"/>
            </c:ext>
          </c:extLst>
        </c:ser>
        <c:ser>
          <c:idx val="1"/>
          <c:order val="1"/>
          <c:tx>
            <c:strRef>
              <c:f>'3.1.3 G39'!$F$5</c:f>
              <c:strCache>
                <c:ptCount val="1"/>
                <c:pt idx="0">
                  <c:v>Media nacional</c:v>
                </c:pt>
              </c:strCache>
            </c:strRef>
          </c:tx>
          <c:spPr>
            <a:ln w="28575" cap="rnd">
              <a:solidFill>
                <a:srgbClr val="B4B4B4"/>
              </a:solidFill>
              <a:round/>
            </a:ln>
            <a:effectLst/>
          </c:spPr>
          <c:marker>
            <c:symbol val="none"/>
          </c:marker>
          <c:cat>
            <c:strRef>
              <c:f>'3.1.3 G39'!$D$6:$D$13</c:f>
              <c:strCache>
                <c:ptCount val="8"/>
                <c:pt idx="0">
                  <c:v>1. Ligar prescripción con diagnóstico</c:v>
                </c:pt>
                <c:pt idx="1">
                  <c:v>2. Ligar resolución CIPM con prescripción</c:v>
                </c:pt>
                <c:pt idx="2">
                  <c:v>3. Guías</c:v>
                </c:pt>
                <c:pt idx="3">
                  <c:v>4. Indicadores</c:v>
                </c:pt>
                <c:pt idx="4">
                  <c:v>5. Incentivos</c:v>
                </c:pt>
                <c:pt idx="5">
                  <c:v>6. SFT (FAP)</c:v>
                </c:pt>
                <c:pt idx="6">
                  <c:v>7. Control de grupos</c:v>
                </c:pt>
                <c:pt idx="7">
                  <c:v>8. Educación sanitaria</c:v>
                </c:pt>
              </c:strCache>
            </c:strRef>
          </c:cat>
          <c:val>
            <c:numRef>
              <c:f>'3.1.3 G39'!$F$6:$F$13</c:f>
              <c:numCache>
                <c:formatCode>#,##0.0</c:formatCode>
                <c:ptCount val="8"/>
                <c:pt idx="0">
                  <c:v>9</c:v>
                </c:pt>
                <c:pt idx="1">
                  <c:v>0</c:v>
                </c:pt>
                <c:pt idx="2">
                  <c:v>6</c:v>
                </c:pt>
                <c:pt idx="3">
                  <c:v>7.5</c:v>
                </c:pt>
                <c:pt idx="4">
                  <c:v>6</c:v>
                </c:pt>
                <c:pt idx="5">
                  <c:v>8</c:v>
                </c:pt>
                <c:pt idx="6">
                  <c:v>7</c:v>
                </c:pt>
                <c:pt idx="7">
                  <c:v>8</c:v>
                </c:pt>
              </c:numCache>
            </c:numRef>
          </c:val>
          <c:extLst>
            <c:ext xmlns:c16="http://schemas.microsoft.com/office/drawing/2014/chart" uri="{C3380CC4-5D6E-409C-BE32-E72D297353CC}">
              <c16:uniqueId val="{00000001-2581-41CB-A3BD-3E67725CD3E5}"/>
            </c:ext>
          </c:extLst>
        </c:ser>
        <c:dLbls>
          <c:showLegendKey val="0"/>
          <c:showVal val="0"/>
          <c:showCatName val="0"/>
          <c:showSerName val="0"/>
          <c:showPercent val="0"/>
          <c:showBubbleSize val="0"/>
        </c:dLbls>
        <c:axId val="1292494144"/>
        <c:axId val="1292492896"/>
      </c:radarChart>
      <c:catAx>
        <c:axId val="1292494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rgbClr val="404040"/>
                </a:solidFill>
                <a:latin typeface="Century Gothic" panose="020B0502020202020204" pitchFamily="34" charset="0"/>
                <a:ea typeface="+mn-ea"/>
                <a:cs typeface="+mn-cs"/>
              </a:defRPr>
            </a:pPr>
            <a:endParaRPr lang="es-ES"/>
          </a:p>
        </c:txPr>
        <c:crossAx val="1292492896"/>
        <c:crosses val="autoZero"/>
        <c:auto val="1"/>
        <c:lblAlgn val="ctr"/>
        <c:lblOffset val="100"/>
        <c:noMultiLvlLbl val="0"/>
      </c:catAx>
      <c:valAx>
        <c:axId val="1292492896"/>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12924941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b="1">
          <a:solidFill>
            <a:srgbClr val="404040"/>
          </a:solidFill>
          <a:latin typeface="Century Gothic" panose="020B0502020202020204" pitchFamily="34" charset="0"/>
        </a:defRPr>
      </a:pPr>
      <a:endParaRPr lang="es-E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257729161697732E-2"/>
          <c:y val="0.22430700586296751"/>
          <c:w val="0.92686385202143218"/>
          <c:h val="0.61541699398375227"/>
        </c:manualLayout>
      </c:layout>
      <c:scatterChart>
        <c:scatterStyle val="lineMarker"/>
        <c:varyColors val="0"/>
        <c:ser>
          <c:idx val="0"/>
          <c:order val="0"/>
          <c:tx>
            <c:strRef>
              <c:f>'3.1.3 G40'!$E$4</c:f>
              <c:strCache>
                <c:ptCount val="1"/>
                <c:pt idx="0">
                  <c:v>Gasto farmacéutico ambulatorio per cápita</c:v>
                </c:pt>
              </c:strCache>
            </c:strRef>
          </c:tx>
          <c:spPr>
            <a:ln w="25400" cap="rnd">
              <a:noFill/>
              <a:round/>
            </a:ln>
            <a:effectLst/>
          </c:spPr>
          <c:marker>
            <c:symbol val="circle"/>
            <c:size val="5"/>
            <c:spPr>
              <a:solidFill>
                <a:schemeClr val="accent1"/>
              </a:solidFill>
              <a:ln w="9525">
                <a:solidFill>
                  <a:schemeClr val="accent1"/>
                </a:solidFill>
              </a:ln>
              <a:effectLst/>
            </c:spPr>
          </c:marker>
          <c:dLbls>
            <c:dLbl>
              <c:idx val="0"/>
              <c:tx>
                <c:rich>
                  <a:bodyPr/>
                  <a:lstStyle/>
                  <a:p>
                    <a:fld id="{0D1B58AC-1D2C-4363-AB6B-8EC237E641AB}" type="CELLRANGE">
                      <a:rPr lang="en-US"/>
                      <a:pPr/>
                      <a:t>[CELLRANGE]</a:t>
                    </a:fld>
                    <a:endParaRPr lang="es-E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8-C862-486A-8B68-137C87B035E9}"/>
                </c:ext>
              </c:extLst>
            </c:dLbl>
            <c:dLbl>
              <c:idx val="1"/>
              <c:tx>
                <c:rich>
                  <a:bodyPr/>
                  <a:lstStyle/>
                  <a:p>
                    <a:fld id="{DF93A0B8-C8DD-4717-907B-F164E3D33FB0}" type="CELLRANGE">
                      <a:rPr lang="es-ES"/>
                      <a:pPr/>
                      <a:t>[CELLRANGE]</a:t>
                    </a:fld>
                    <a:endParaRPr lang="es-E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9-C862-486A-8B68-137C87B035E9}"/>
                </c:ext>
              </c:extLst>
            </c:dLbl>
            <c:dLbl>
              <c:idx val="2"/>
              <c:tx>
                <c:rich>
                  <a:bodyPr/>
                  <a:lstStyle/>
                  <a:p>
                    <a:fld id="{2CCCC37B-3E39-42F7-BE5C-76189E9E3B77}" type="CELLRANGE">
                      <a:rPr lang="es-ES"/>
                      <a:pPr/>
                      <a:t>[CELLRANGE]</a:t>
                    </a:fld>
                    <a:endParaRPr lang="es-E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A-C862-486A-8B68-137C87B035E9}"/>
                </c:ext>
              </c:extLst>
            </c:dLbl>
            <c:dLbl>
              <c:idx val="3"/>
              <c:tx>
                <c:rich>
                  <a:bodyPr/>
                  <a:lstStyle/>
                  <a:p>
                    <a:fld id="{6BEE23EE-4754-484F-9472-72BFD934F77F}" type="CELLRANGE">
                      <a:rPr lang="es-ES"/>
                      <a:pPr/>
                      <a:t>[CELLRANGE]</a:t>
                    </a:fld>
                    <a:endParaRPr lang="es-E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B-C862-486A-8B68-137C87B035E9}"/>
                </c:ext>
              </c:extLst>
            </c:dLbl>
            <c:dLbl>
              <c:idx val="4"/>
              <c:tx>
                <c:rich>
                  <a:bodyPr/>
                  <a:lstStyle/>
                  <a:p>
                    <a:fld id="{85C56E5D-AEEC-4923-96DA-C0CC85262D88}" type="CELLRANGE">
                      <a:rPr lang="es-ES"/>
                      <a:pPr/>
                      <a:t>[CELLRANGE]</a:t>
                    </a:fld>
                    <a:endParaRPr lang="es-E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C-C862-486A-8B68-137C87B035E9}"/>
                </c:ext>
              </c:extLst>
            </c:dLbl>
            <c:dLbl>
              <c:idx val="5"/>
              <c:tx>
                <c:rich>
                  <a:bodyPr/>
                  <a:lstStyle/>
                  <a:p>
                    <a:fld id="{FBCFCB3A-5A10-4264-BA23-C92FE46E7CAD}" type="CELLRANGE">
                      <a:rPr lang="es-ES"/>
                      <a:pPr/>
                      <a:t>[CELLRANGE]</a:t>
                    </a:fld>
                    <a:endParaRPr lang="es-E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D-C862-486A-8B68-137C87B035E9}"/>
                </c:ext>
              </c:extLst>
            </c:dLbl>
            <c:dLbl>
              <c:idx val="6"/>
              <c:tx>
                <c:rich>
                  <a:bodyPr/>
                  <a:lstStyle/>
                  <a:p>
                    <a:fld id="{B15BF242-CEFB-4321-9E69-ADBCE13D6B3F}" type="CELLRANGE">
                      <a:rPr lang="es-ES"/>
                      <a:pPr/>
                      <a:t>[CELLRANGE]</a:t>
                    </a:fld>
                    <a:endParaRPr lang="es-E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7-C862-486A-8B68-137C87B035E9}"/>
                </c:ext>
              </c:extLst>
            </c:dLbl>
            <c:dLbl>
              <c:idx val="7"/>
              <c:layout>
                <c:manualLayout>
                  <c:x val="-6.4492909957118927E-2"/>
                  <c:y val="-4.032309274946342E-2"/>
                </c:manualLayout>
              </c:layout>
              <c:tx>
                <c:rich>
                  <a:bodyPr/>
                  <a:lstStyle/>
                  <a:p>
                    <a:fld id="{9BE68782-607F-4D6E-A6A3-64D510547C4A}" type="CELLRANGE">
                      <a:rPr lang="en-US"/>
                      <a:pPr/>
                      <a:t>[CELLRANGE]</a:t>
                    </a:fld>
                    <a:endParaRPr lang="es-E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C862-486A-8B68-137C87B035E9}"/>
                </c:ext>
              </c:extLst>
            </c:dLbl>
            <c:dLbl>
              <c:idx val="8"/>
              <c:tx>
                <c:rich>
                  <a:bodyPr/>
                  <a:lstStyle/>
                  <a:p>
                    <a:fld id="{75F3C35C-8BB5-476D-884C-BBF90313DE9F}" type="CELLRANGE">
                      <a:rPr lang="es-ES"/>
                      <a:pPr/>
                      <a:t>[CELLRANGE]</a:t>
                    </a:fld>
                    <a:endParaRPr lang="es-E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C862-486A-8B68-137C87B035E9}"/>
                </c:ext>
              </c:extLst>
            </c:dLbl>
            <c:dLbl>
              <c:idx val="9"/>
              <c:tx>
                <c:rich>
                  <a:bodyPr/>
                  <a:lstStyle/>
                  <a:p>
                    <a:fld id="{4D7B0C8C-09A2-4601-8177-16E2B5A7FEF5}" type="CELLRANGE">
                      <a:rPr lang="es-ES"/>
                      <a:pPr/>
                      <a:t>[CELLRANGE]</a:t>
                    </a:fld>
                    <a:endParaRPr lang="es-E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E-C862-486A-8B68-137C87B035E9}"/>
                </c:ext>
              </c:extLst>
            </c:dLbl>
            <c:dLbl>
              <c:idx val="10"/>
              <c:tx>
                <c:rich>
                  <a:bodyPr/>
                  <a:lstStyle/>
                  <a:p>
                    <a:fld id="{F292F971-DE8A-482E-96D6-CE3E7957119B}" type="CELLRANGE">
                      <a:rPr lang="es-ES"/>
                      <a:pPr/>
                      <a:t>[CELLRANGE]</a:t>
                    </a:fld>
                    <a:endParaRPr lang="es-E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F-C862-486A-8B68-137C87B035E9}"/>
                </c:ext>
              </c:extLst>
            </c:dLbl>
            <c:dLbl>
              <c:idx val="11"/>
              <c:tx>
                <c:rich>
                  <a:bodyPr/>
                  <a:lstStyle/>
                  <a:p>
                    <a:fld id="{48BAE29B-D033-4834-87E7-3A260E4C8CAE}" type="CELLRANGE">
                      <a:rPr lang="es-ES"/>
                      <a:pPr/>
                      <a:t>[CELLRANGE]</a:t>
                    </a:fld>
                    <a:endParaRPr lang="es-E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0-C862-486A-8B68-137C87B035E9}"/>
                </c:ext>
              </c:extLst>
            </c:dLbl>
            <c:dLbl>
              <c:idx val="12"/>
              <c:tx>
                <c:rich>
                  <a:bodyPr/>
                  <a:lstStyle/>
                  <a:p>
                    <a:fld id="{1D21BE9A-9C40-4AE1-B733-25C1B8BD0778}" type="CELLRANGE">
                      <a:rPr lang="es-ES"/>
                      <a:pPr/>
                      <a:t>[CELLRANGE]</a:t>
                    </a:fld>
                    <a:endParaRPr lang="es-E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1-C862-486A-8B68-137C87B035E9}"/>
                </c:ext>
              </c:extLst>
            </c:dLbl>
            <c:dLbl>
              <c:idx val="13"/>
              <c:tx>
                <c:rich>
                  <a:bodyPr/>
                  <a:lstStyle/>
                  <a:p>
                    <a:fld id="{9C320B52-6C82-42FF-9AED-72E11D3C4C5C}" type="CELLRANGE">
                      <a:rPr lang="es-ES"/>
                      <a:pPr/>
                      <a:t>[CELLRANGE]</a:t>
                    </a:fld>
                    <a:endParaRPr lang="es-E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2-C862-486A-8B68-137C87B035E9}"/>
                </c:ext>
              </c:extLst>
            </c:dLbl>
            <c:dLbl>
              <c:idx val="14"/>
              <c:tx>
                <c:rich>
                  <a:bodyPr/>
                  <a:lstStyle/>
                  <a:p>
                    <a:fld id="{65D6515F-D5C0-4C14-A6F5-C08A02B82845}" type="CELLRANGE">
                      <a:rPr lang="es-ES"/>
                      <a:pPr/>
                      <a:t>[CELLRANGE]</a:t>
                    </a:fld>
                    <a:endParaRPr lang="es-E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3-C862-486A-8B68-137C87B035E9}"/>
                </c:ext>
              </c:extLst>
            </c:dLbl>
            <c:dLbl>
              <c:idx val="15"/>
              <c:tx>
                <c:rich>
                  <a:bodyPr/>
                  <a:lstStyle/>
                  <a:p>
                    <a:fld id="{53F099CF-807F-4B6A-A6F6-7F68F08B11E8}" type="CELLRANGE">
                      <a:rPr lang="es-ES"/>
                      <a:pPr/>
                      <a:t>[CELLRANGE]</a:t>
                    </a:fld>
                    <a:endParaRPr lang="es-E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4-C862-486A-8B68-137C87B035E9}"/>
                </c:ext>
              </c:extLst>
            </c:dLbl>
            <c:dLbl>
              <c:idx val="16"/>
              <c:tx>
                <c:rich>
                  <a:bodyPr/>
                  <a:lstStyle/>
                  <a:p>
                    <a:fld id="{F4752695-DC98-4200-AAF3-5CCF2F1011C2}" type="CELLRANGE">
                      <a:rPr lang="es-ES"/>
                      <a:pPr/>
                      <a:t>[CELLRANGE]</a:t>
                    </a:fld>
                    <a:endParaRPr lang="es-E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5-C862-486A-8B68-137C87B035E9}"/>
                </c:ext>
              </c:extLst>
            </c:dLbl>
            <c:spPr>
              <a:noFill/>
              <a:ln>
                <a:noFill/>
              </a:ln>
              <a:effectLst/>
            </c:spPr>
            <c:txPr>
              <a:bodyPr rot="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xVal>
            <c:numRef>
              <c:f>'3.1.3 G40'!$F$5:$F$21</c:f>
              <c:numCache>
                <c:formatCode>#,##0.0</c:formatCode>
                <c:ptCount val="17"/>
                <c:pt idx="0" formatCode="General">
                  <c:v>6.1</c:v>
                </c:pt>
                <c:pt idx="1">
                  <c:v>6.3</c:v>
                </c:pt>
                <c:pt idx="2">
                  <c:v>6.2</c:v>
                </c:pt>
                <c:pt idx="3">
                  <c:v>6.8</c:v>
                </c:pt>
                <c:pt idx="4">
                  <c:v>6.97</c:v>
                </c:pt>
                <c:pt idx="5">
                  <c:v>7.2</c:v>
                </c:pt>
                <c:pt idx="6">
                  <c:v>6.86</c:v>
                </c:pt>
                <c:pt idx="7">
                  <c:v>7.47</c:v>
                </c:pt>
                <c:pt idx="8">
                  <c:v>7.55</c:v>
                </c:pt>
                <c:pt idx="9">
                  <c:v>7.43</c:v>
                </c:pt>
                <c:pt idx="10">
                  <c:v>7.65</c:v>
                </c:pt>
                <c:pt idx="11">
                  <c:v>7.8</c:v>
                </c:pt>
                <c:pt idx="12">
                  <c:v>8.35</c:v>
                </c:pt>
                <c:pt idx="13">
                  <c:v>8.25</c:v>
                </c:pt>
                <c:pt idx="14">
                  <c:v>7.9</c:v>
                </c:pt>
                <c:pt idx="15">
                  <c:v>8.25</c:v>
                </c:pt>
                <c:pt idx="16">
                  <c:v>8.6</c:v>
                </c:pt>
              </c:numCache>
            </c:numRef>
          </c:xVal>
          <c:yVal>
            <c:numRef>
              <c:f>'3.1.3 G40'!$E$5:$E$21</c:f>
              <c:numCache>
                <c:formatCode>#,##0.0</c:formatCode>
                <c:ptCount val="17"/>
                <c:pt idx="0">
                  <c:v>223</c:v>
                </c:pt>
                <c:pt idx="1">
                  <c:v>241</c:v>
                </c:pt>
                <c:pt idx="2">
                  <c:v>258</c:v>
                </c:pt>
                <c:pt idx="3">
                  <c:v>184</c:v>
                </c:pt>
                <c:pt idx="4">
                  <c:v>208</c:v>
                </c:pt>
                <c:pt idx="5">
                  <c:v>150</c:v>
                </c:pt>
                <c:pt idx="6">
                  <c:v>286</c:v>
                </c:pt>
                <c:pt idx="7">
                  <c:v>237</c:v>
                </c:pt>
                <c:pt idx="8">
                  <c:v>243</c:v>
                </c:pt>
                <c:pt idx="9">
                  <c:v>262</c:v>
                </c:pt>
                <c:pt idx="10">
                  <c:v>219</c:v>
                </c:pt>
                <c:pt idx="11">
                  <c:v>195</c:v>
                </c:pt>
                <c:pt idx="12">
                  <c:v>194</c:v>
                </c:pt>
                <c:pt idx="13">
                  <c:v>204</c:v>
                </c:pt>
                <c:pt idx="14">
                  <c:v>242</c:v>
                </c:pt>
                <c:pt idx="15">
                  <c:v>242</c:v>
                </c:pt>
                <c:pt idx="16">
                  <c:v>223</c:v>
                </c:pt>
              </c:numCache>
            </c:numRef>
          </c:yVal>
          <c:smooth val="0"/>
          <c:extLst>
            <c:ext xmlns:c15="http://schemas.microsoft.com/office/drawing/2012/chart" uri="{02D57815-91ED-43cb-92C2-25804820EDAC}">
              <c15:datalabelsRange>
                <c15:f>'3.1.3 G40'!$D$5:$D$21</c15:f>
                <c15:dlblRangeCache>
                  <c:ptCount val="17"/>
                  <c:pt idx="0">
                    <c:v>RIO</c:v>
                  </c:pt>
                  <c:pt idx="1">
                    <c:v>MUR</c:v>
                  </c:pt>
                  <c:pt idx="2">
                    <c:v>AST</c:v>
                  </c:pt>
                  <c:pt idx="3">
                    <c:v>BAL</c:v>
                  </c:pt>
                  <c:pt idx="4">
                    <c:v>CAN</c:v>
                  </c:pt>
                  <c:pt idx="5">
                    <c:v>CNT</c:v>
                  </c:pt>
                  <c:pt idx="6">
                    <c:v>EXT</c:v>
                  </c:pt>
                  <c:pt idx="7">
                    <c:v>CYL</c:v>
                  </c:pt>
                  <c:pt idx="8">
                    <c:v>GAL</c:v>
                  </c:pt>
                  <c:pt idx="9">
                    <c:v>CVA</c:v>
                  </c:pt>
                  <c:pt idx="10">
                    <c:v>PVA</c:v>
                  </c:pt>
                  <c:pt idx="11">
                    <c:v>CAT</c:v>
                  </c:pt>
                  <c:pt idx="12">
                    <c:v>MAD</c:v>
                  </c:pt>
                  <c:pt idx="13">
                    <c:v>NAV</c:v>
                  </c:pt>
                  <c:pt idx="14">
                    <c:v>ARA</c:v>
                  </c:pt>
                  <c:pt idx="15">
                    <c:v>CLM</c:v>
                  </c:pt>
                  <c:pt idx="16">
                    <c:v>AND</c:v>
                  </c:pt>
                </c15:dlblRangeCache>
              </c15:datalabelsRange>
            </c:ext>
            <c:ext xmlns:c16="http://schemas.microsoft.com/office/drawing/2014/chart" uri="{C3380CC4-5D6E-409C-BE32-E72D297353CC}">
              <c16:uniqueId val="{00000011-C862-486A-8B68-137C87B035E9}"/>
            </c:ext>
          </c:extLst>
        </c:ser>
        <c:ser>
          <c:idx val="1"/>
          <c:order val="1"/>
          <c:tx>
            <c:strRef>
              <c:f>'3.1.3 G40'!$D$22</c:f>
              <c:strCache>
                <c:ptCount val="1"/>
                <c:pt idx="0">
                  <c:v>TOT. NAC.</c:v>
                </c:pt>
              </c:strCache>
            </c:strRef>
          </c:tx>
          <c:spPr>
            <a:ln w="25400" cap="rnd">
              <a:noFill/>
              <a:round/>
            </a:ln>
            <a:effectLst/>
          </c:spPr>
          <c:marker>
            <c:symbol val="diamond"/>
            <c:size val="10"/>
            <c:spPr>
              <a:solidFill>
                <a:schemeClr val="accent2"/>
              </a:solidFill>
              <a:ln w="9525">
                <a:solidFill>
                  <a:schemeClr val="accent2"/>
                </a:solidFill>
              </a:ln>
              <a:effectLst/>
            </c:spPr>
          </c:marker>
          <c:dLbls>
            <c:dLbl>
              <c:idx val="0"/>
              <c:layout>
                <c:manualLayout>
                  <c:x val="-0.14875947923756352"/>
                  <c:y val="-4.420335862775239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714D-48CD-B8CF-DCDCB08B309E}"/>
                </c:ext>
              </c:extLst>
            </c:dLbl>
            <c:spPr>
              <a:noFill/>
              <a:ln>
                <a:noFill/>
              </a:ln>
              <a:effectLst/>
            </c:spPr>
            <c:txPr>
              <a:bodyPr rot="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'3.1.3 G40'!$F$22</c:f>
              <c:numCache>
                <c:formatCode>#,##0.0</c:formatCode>
                <c:ptCount val="1"/>
                <c:pt idx="0">
                  <c:v>7.4</c:v>
                </c:pt>
              </c:numCache>
            </c:numRef>
          </c:xVal>
          <c:yVal>
            <c:numRef>
              <c:f>'3.1.3 G40'!$E$22</c:f>
              <c:numCache>
                <c:formatCode>#,##0.0</c:formatCode>
                <c:ptCount val="1"/>
                <c:pt idx="0">
                  <c:v>225</c:v>
                </c:pt>
              </c:numCache>
            </c:numRef>
          </c:yVal>
          <c:smooth val="0"/>
          <c:extLst>
            <c:ext xmlns:c16="http://schemas.microsoft.com/office/drawing/2014/chart" uri="{C3380CC4-5D6E-409C-BE32-E72D297353CC}">
              <c16:uniqueId val="{00000015-C862-486A-8B68-137C87B035E9}"/>
            </c:ext>
          </c:extLst>
        </c:ser>
        <c:dLbls>
          <c:showLegendKey val="0"/>
          <c:showVal val="0"/>
          <c:showCatName val="0"/>
          <c:showSerName val="0"/>
          <c:showPercent val="0"/>
          <c:showBubbleSize val="0"/>
        </c:dLbls>
        <c:axId val="1333071568"/>
        <c:axId val="1333074064"/>
      </c:scatterChart>
      <c:valAx>
        <c:axId val="1333071568"/>
        <c:scaling>
          <c:orientation val="minMax"/>
          <c:min val="6"/>
        </c:scaling>
        <c:delete val="0"/>
        <c:axPos val="b"/>
        <c:title>
          <c:tx>
            <c:rich>
              <a:bodyPr rot="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r>
                  <a:rPr lang="es-ES"/>
                  <a:t>Indicador sintético de prescripción de la AIReF</a:t>
                </a:r>
              </a:p>
            </c:rich>
          </c:tx>
          <c:overlay val="0"/>
          <c:spPr>
            <a:noFill/>
            <a:ln>
              <a:noFill/>
            </a:ln>
            <a:effectLst/>
          </c:spPr>
          <c:txPr>
            <a:bodyPr rot="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title>
        <c:numFmt formatCode="General" sourceLinked="1"/>
        <c:majorTickMark val="none"/>
        <c:minorTickMark val="none"/>
        <c:tickLblPos val="nextTo"/>
        <c:spPr>
          <a:noFill/>
          <a:ln w="9525" cap="flat" cmpd="sng" algn="ctr">
            <a:solidFill>
              <a:srgbClr val="404040"/>
            </a:solidFill>
            <a:round/>
          </a:ln>
          <a:effectLst/>
        </c:spPr>
        <c:txPr>
          <a:bodyPr rot="-6000000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crossAx val="1333074064"/>
        <c:crosses val="autoZero"/>
        <c:crossBetween val="midCat"/>
        <c:majorUnit val="1"/>
      </c:valAx>
      <c:valAx>
        <c:axId val="1333074064"/>
        <c:scaling>
          <c:orientation val="minMax"/>
          <c:min val="18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r>
                  <a:rPr lang="es-ES"/>
                  <a:t>Gasto farmacéutico ambulatorio per cápita </a:t>
                </a:r>
              </a:p>
              <a:p>
                <a:pPr>
                  <a:defRPr/>
                </a:pPr>
                <a:r>
                  <a:rPr lang="es-ES"/>
                  <a:t>2018 (€)</a:t>
                </a:r>
              </a:p>
            </c:rich>
          </c:tx>
          <c:layout>
            <c:manualLayout>
              <c:xMode val="edge"/>
              <c:yMode val="edge"/>
              <c:x val="1.1948836453796819E-3"/>
              <c:y val="2.8374798819742488E-3"/>
            </c:manualLayout>
          </c:layout>
          <c:overlay val="0"/>
          <c:spPr>
            <a:noFill/>
            <a:ln>
              <a:noFill/>
            </a:ln>
            <a:effectLst/>
          </c:spPr>
          <c:txPr>
            <a:bodyPr rot="0" spcFirstLastPara="1" vertOverflow="ellipsis"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title>
        <c:numFmt formatCode="#,##0" sourceLinked="0"/>
        <c:majorTickMark val="none"/>
        <c:minorTickMark val="none"/>
        <c:tickLblPos val="nextTo"/>
        <c:spPr>
          <a:noFill/>
          <a:ln w="9525" cap="flat" cmpd="sng" algn="ctr">
            <a:solidFill>
              <a:srgbClr val="404040"/>
            </a:solidFill>
            <a:round/>
          </a:ln>
          <a:effectLst/>
        </c:spPr>
        <c:txPr>
          <a:bodyPr rot="-6000000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crossAx val="1333071568"/>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b="1">
          <a:solidFill>
            <a:srgbClr val="404040"/>
          </a:solidFill>
          <a:latin typeface="Century Gothic" panose="020B0502020202020204" pitchFamily="34" charset="0"/>
        </a:defRPr>
      </a:pPr>
      <a:endParaRPr lang="es-E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0"/>
          <c:y val="5.9611590165837142E-2"/>
          <c:w val="0.99693888888888893"/>
          <c:h val="0.69273454677936208"/>
        </c:manualLayout>
      </c:layout>
      <c:barChart>
        <c:barDir val="col"/>
        <c:grouping val="percentStacked"/>
        <c:varyColors val="0"/>
        <c:ser>
          <c:idx val="0"/>
          <c:order val="0"/>
          <c:tx>
            <c:strRef>
              <c:f>'3.3.1 G41 '!$E$5</c:f>
              <c:strCache>
                <c:ptCount val="1"/>
                <c:pt idx="0">
                  <c:v>Alto</c:v>
                </c:pt>
              </c:strCache>
            </c:strRef>
          </c:tx>
          <c:spPr>
            <a:solidFill>
              <a:srgbClr val="83082A"/>
            </a:solidFill>
            <a:ln>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Century Gothic" panose="020B0502020202020204" pitchFamily="34" charset="0"/>
                    <a:ea typeface="+mn-ea"/>
                    <a:cs typeface="+mn-cs"/>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'3.3.1 G41 '!$D$6:$D$13</c:f>
              <c:strCache>
                <c:ptCount val="8"/>
                <c:pt idx="0">
                  <c:v>Plasencia</c:v>
                </c:pt>
                <c:pt idx="1">
                  <c:v>Navalmoral</c:v>
                </c:pt>
                <c:pt idx="2">
                  <c:v>Don Benito-Villanueva</c:v>
                </c:pt>
                <c:pt idx="3">
                  <c:v>Coria</c:v>
                </c:pt>
                <c:pt idx="4">
                  <c:v>Mérida</c:v>
                </c:pt>
                <c:pt idx="5">
                  <c:v>Badajoz</c:v>
                </c:pt>
                <c:pt idx="6">
                  <c:v>Cáceres</c:v>
                </c:pt>
                <c:pt idx="7">
                  <c:v>Llerena-Zafra</c:v>
                </c:pt>
              </c:strCache>
            </c:strRef>
          </c:cat>
          <c:val>
            <c:numRef>
              <c:f>'3.3.1 G41 '!$E$6:$E$13</c:f>
              <c:numCache>
                <c:formatCode>0%</c:formatCode>
                <c:ptCount val="8"/>
                <c:pt idx="0">
                  <c:v>0.7142857142857143</c:v>
                </c:pt>
                <c:pt idx="1">
                  <c:v>0.625</c:v>
                </c:pt>
                <c:pt idx="2">
                  <c:v>0.5</c:v>
                </c:pt>
                <c:pt idx="3">
                  <c:v>0.2857142857142857</c:v>
                </c:pt>
                <c:pt idx="4">
                  <c:v>0.27272727272727271</c:v>
                </c:pt>
                <c:pt idx="5">
                  <c:v>0.21739130434782608</c:v>
                </c:pt>
                <c:pt idx="6">
                  <c:v>0.23076923076923078</c:v>
                </c:pt>
                <c:pt idx="7">
                  <c:v>0.1111111111111111</c:v>
                </c:pt>
              </c:numCache>
            </c:numRef>
          </c:val>
          <c:extLst>
            <c:ext xmlns:c16="http://schemas.microsoft.com/office/drawing/2014/chart" uri="{C3380CC4-5D6E-409C-BE32-E72D297353CC}">
              <c16:uniqueId val="{00000000-A026-406E-8BD3-0A204ED6B330}"/>
            </c:ext>
          </c:extLst>
        </c:ser>
        <c:ser>
          <c:idx val="2"/>
          <c:order val="1"/>
          <c:tx>
            <c:strRef>
              <c:f>'3.3.1 G41 '!$F$5</c:f>
              <c:strCache>
                <c:ptCount val="1"/>
                <c:pt idx="0">
                  <c:v>Medio</c:v>
                </c:pt>
              </c:strCache>
            </c:strRef>
          </c:tx>
          <c:spPr>
            <a:solidFill>
              <a:schemeClr val="bg2">
                <a:lumMod val="50000"/>
              </a:schemeClr>
            </a:solidFill>
            <a:ln>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Century Gothic" panose="020B0502020202020204" pitchFamily="34" charset="0"/>
                    <a:ea typeface="+mn-ea"/>
                    <a:cs typeface="+mn-cs"/>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'3.3.1 G41 '!$D$6:$D$13</c:f>
              <c:strCache>
                <c:ptCount val="8"/>
                <c:pt idx="0">
                  <c:v>Plasencia</c:v>
                </c:pt>
                <c:pt idx="1">
                  <c:v>Navalmoral</c:v>
                </c:pt>
                <c:pt idx="2">
                  <c:v>Don Benito-Villanueva</c:v>
                </c:pt>
                <c:pt idx="3">
                  <c:v>Coria</c:v>
                </c:pt>
                <c:pt idx="4">
                  <c:v>Mérida</c:v>
                </c:pt>
                <c:pt idx="5">
                  <c:v>Badajoz</c:v>
                </c:pt>
                <c:pt idx="6">
                  <c:v>Cáceres</c:v>
                </c:pt>
                <c:pt idx="7">
                  <c:v>Llerena-Zafra</c:v>
                </c:pt>
              </c:strCache>
            </c:strRef>
          </c:cat>
          <c:val>
            <c:numRef>
              <c:f>'3.3.1 G41 '!$F$6:$F$13</c:f>
              <c:numCache>
                <c:formatCode>0%</c:formatCode>
                <c:ptCount val="8"/>
                <c:pt idx="0">
                  <c:v>0.2857142857142857</c:v>
                </c:pt>
                <c:pt idx="1">
                  <c:v>0.125</c:v>
                </c:pt>
                <c:pt idx="2">
                  <c:v>0.21428571428571427</c:v>
                </c:pt>
                <c:pt idx="3">
                  <c:v>0.5714285714285714</c:v>
                </c:pt>
                <c:pt idx="4">
                  <c:v>0.27272727272727271</c:v>
                </c:pt>
                <c:pt idx="5">
                  <c:v>0.30434782608695654</c:v>
                </c:pt>
                <c:pt idx="6">
                  <c:v>0.34615384615384615</c:v>
                </c:pt>
                <c:pt idx="7">
                  <c:v>0.55555555555555558</c:v>
                </c:pt>
              </c:numCache>
            </c:numRef>
          </c:val>
          <c:extLst>
            <c:ext xmlns:c16="http://schemas.microsoft.com/office/drawing/2014/chart" uri="{C3380CC4-5D6E-409C-BE32-E72D297353CC}">
              <c16:uniqueId val="{00000001-A026-406E-8BD3-0A204ED6B330}"/>
            </c:ext>
          </c:extLst>
        </c:ser>
        <c:ser>
          <c:idx val="1"/>
          <c:order val="2"/>
          <c:tx>
            <c:strRef>
              <c:f>'3.3.1 G41 '!$G$5</c:f>
              <c:strCache>
                <c:ptCount val="1"/>
                <c:pt idx="0">
                  <c:v>Bajo</c:v>
                </c:pt>
              </c:strCache>
            </c:strRef>
          </c:tx>
          <c:spPr>
            <a:solidFill>
              <a:schemeClr val="bg1">
                <a:lumMod val="75000"/>
              </a:schemeClr>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A026-406E-8BD3-0A204ED6B330}"/>
                </c:ext>
              </c:extLst>
            </c:dLbl>
            <c:spPr>
              <a:noFill/>
              <a:ln>
                <a:noFill/>
              </a:ln>
              <a:effectLst/>
            </c:spPr>
            <c:txPr>
              <a:bodyPr rot="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'3.3.1 G41 '!$D$6:$D$13</c:f>
              <c:strCache>
                <c:ptCount val="8"/>
                <c:pt idx="0">
                  <c:v>Plasencia</c:v>
                </c:pt>
                <c:pt idx="1">
                  <c:v>Navalmoral</c:v>
                </c:pt>
                <c:pt idx="2">
                  <c:v>Don Benito-Villanueva</c:v>
                </c:pt>
                <c:pt idx="3">
                  <c:v>Coria</c:v>
                </c:pt>
                <c:pt idx="4">
                  <c:v>Mérida</c:v>
                </c:pt>
                <c:pt idx="5">
                  <c:v>Badajoz</c:v>
                </c:pt>
                <c:pt idx="6">
                  <c:v>Cáceres</c:v>
                </c:pt>
                <c:pt idx="7">
                  <c:v>Llerena-Zafra</c:v>
                </c:pt>
              </c:strCache>
            </c:strRef>
          </c:cat>
          <c:val>
            <c:numRef>
              <c:f>'3.3.1 G41 '!$G$6:$G$13</c:f>
              <c:numCache>
                <c:formatCode>0%</c:formatCode>
                <c:ptCount val="8"/>
                <c:pt idx="0">
                  <c:v>0</c:v>
                </c:pt>
                <c:pt idx="1">
                  <c:v>0.25</c:v>
                </c:pt>
                <c:pt idx="2">
                  <c:v>0.2857142857142857</c:v>
                </c:pt>
                <c:pt idx="3">
                  <c:v>0.14285714285714285</c:v>
                </c:pt>
                <c:pt idx="4">
                  <c:v>0.45454545454545453</c:v>
                </c:pt>
                <c:pt idx="5">
                  <c:v>0.47826086956521741</c:v>
                </c:pt>
                <c:pt idx="6">
                  <c:v>0.42307692307692307</c:v>
                </c:pt>
                <c:pt idx="7">
                  <c:v>0.33333333333333331</c:v>
                </c:pt>
              </c:numCache>
            </c:numRef>
          </c:val>
          <c:extLst>
            <c:ext xmlns:c16="http://schemas.microsoft.com/office/drawing/2014/chart" uri="{C3380CC4-5D6E-409C-BE32-E72D297353CC}">
              <c16:uniqueId val="{00000003-A026-406E-8BD3-0A204ED6B330}"/>
            </c:ext>
          </c:extLst>
        </c:ser>
        <c:dLbls>
          <c:dLblPos val="ctr"/>
          <c:showLegendKey val="0"/>
          <c:showVal val="1"/>
          <c:showCatName val="0"/>
          <c:showSerName val="0"/>
          <c:showPercent val="0"/>
          <c:showBubbleSize val="0"/>
        </c:dLbls>
        <c:gapWidth val="150"/>
        <c:overlap val="100"/>
        <c:axId val="614683951"/>
        <c:axId val="605583807"/>
      </c:barChart>
      <c:catAx>
        <c:axId val="614683951"/>
        <c:scaling>
          <c:orientation val="minMax"/>
        </c:scaling>
        <c:delete val="0"/>
        <c:axPos val="b"/>
        <c:numFmt formatCode="General" sourceLinked="1"/>
        <c:majorTickMark val="none"/>
        <c:minorTickMark val="none"/>
        <c:tickLblPos val="nextTo"/>
        <c:spPr>
          <a:noFill/>
          <a:ln w="9525" cap="flat" cmpd="sng" algn="ctr">
            <a:solidFill>
              <a:srgbClr val="404040"/>
            </a:solidFill>
            <a:round/>
          </a:ln>
          <a:effectLst/>
        </c:spPr>
        <c:txPr>
          <a:bodyPr rot="-6000000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crossAx val="605583807"/>
        <c:crosses val="autoZero"/>
        <c:auto val="1"/>
        <c:lblAlgn val="ctr"/>
        <c:lblOffset val="100"/>
        <c:noMultiLvlLbl val="0"/>
      </c:catAx>
      <c:valAx>
        <c:axId val="605583807"/>
        <c:scaling>
          <c:orientation val="minMax"/>
        </c:scaling>
        <c:delete val="1"/>
        <c:axPos val="l"/>
        <c:numFmt formatCode="0%" sourceLinked="1"/>
        <c:majorTickMark val="none"/>
        <c:minorTickMark val="none"/>
        <c:tickLblPos val="nextTo"/>
        <c:crossAx val="6146839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b="1">
          <a:solidFill>
            <a:srgbClr val="404040"/>
          </a:solidFill>
          <a:latin typeface="Century Gothic" panose="020B0502020202020204" pitchFamily="34" charset="0"/>
        </a:defRPr>
      </a:pPr>
      <a:endParaRPr lang="es-E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766579720803432E-2"/>
          <c:y val="5.5023066184169002E-2"/>
          <c:w val="0.94393878770878725"/>
          <c:h val="0.85154471702383439"/>
        </c:manualLayout>
      </c:layout>
      <c:barChart>
        <c:barDir val="col"/>
        <c:grouping val="clustered"/>
        <c:varyColors val="0"/>
        <c:ser>
          <c:idx val="0"/>
          <c:order val="0"/>
          <c:tx>
            <c:strRef>
              <c:f>'3.3.1 G42'!$D$4:$D$4</c:f>
              <c:strCache>
                <c:ptCount val="1"/>
                <c:pt idx="0">
                  <c:v>Indicador Sintético (3)</c:v>
                </c:pt>
              </c:strCache>
            </c:strRef>
          </c:tx>
          <c:spPr>
            <a:solidFill>
              <a:srgbClr val="83082A"/>
            </a:solidFill>
            <a:ln>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'3.3.1 G42'!$E$3:$J$3</c:f>
              <c:strCache>
                <c:ptCount val="6"/>
                <c:pt idx="0">
                  <c:v>0% - 10%</c:v>
                </c:pt>
                <c:pt idx="1">
                  <c:v>11% - 20%</c:v>
                </c:pt>
                <c:pt idx="2">
                  <c:v>21% - 30%</c:v>
                </c:pt>
                <c:pt idx="3">
                  <c:v>31% - 40%</c:v>
                </c:pt>
                <c:pt idx="4">
                  <c:v>41% - 50%</c:v>
                </c:pt>
                <c:pt idx="5">
                  <c:v>51% -</c:v>
                </c:pt>
              </c:strCache>
            </c:strRef>
          </c:cat>
          <c:val>
            <c:numRef>
              <c:f>'3.3.1 G42'!$E$4:$J$4</c:f>
              <c:numCache>
                <c:formatCode>0%</c:formatCode>
                <c:ptCount val="6"/>
                <c:pt idx="0">
                  <c:v>0</c:v>
                </c:pt>
                <c:pt idx="1">
                  <c:v>2.6785714285714284E-2</c:v>
                </c:pt>
                <c:pt idx="2">
                  <c:v>8.9285714285714288E-2</c:v>
                </c:pt>
                <c:pt idx="3">
                  <c:v>0.23214285714285715</c:v>
                </c:pt>
                <c:pt idx="4">
                  <c:v>0.25</c:v>
                </c:pt>
                <c:pt idx="5">
                  <c:v>0.4017857142857143</c:v>
                </c:pt>
              </c:numCache>
            </c:numRef>
          </c:val>
          <c:extLst>
            <c:ext xmlns:c16="http://schemas.microsoft.com/office/drawing/2014/chart" uri="{C3380CC4-5D6E-409C-BE32-E72D297353CC}">
              <c16:uniqueId val="{00000000-A89B-4A22-A565-FBEAC315D2E2}"/>
            </c:ext>
          </c:extLst>
        </c:ser>
        <c:dLbls>
          <c:showLegendKey val="0"/>
          <c:showVal val="0"/>
          <c:showCatName val="0"/>
          <c:showSerName val="0"/>
          <c:showPercent val="0"/>
          <c:showBubbleSize val="0"/>
        </c:dLbls>
        <c:gapWidth val="219"/>
        <c:overlap val="-27"/>
        <c:axId val="520353999"/>
        <c:axId val="1920206303"/>
      </c:barChart>
      <c:catAx>
        <c:axId val="520353999"/>
        <c:scaling>
          <c:orientation val="minMax"/>
        </c:scaling>
        <c:delete val="0"/>
        <c:axPos val="b"/>
        <c:numFmt formatCode="General" sourceLinked="1"/>
        <c:majorTickMark val="none"/>
        <c:minorTickMark val="none"/>
        <c:tickLblPos val="nextTo"/>
        <c:spPr>
          <a:noFill/>
          <a:ln w="9525" cap="flat" cmpd="sng" algn="ctr">
            <a:solidFill>
              <a:srgbClr val="404040"/>
            </a:solidFill>
            <a:round/>
          </a:ln>
          <a:effectLst/>
        </c:spPr>
        <c:txPr>
          <a:bodyPr rot="-6000000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crossAx val="1920206303"/>
        <c:crosses val="autoZero"/>
        <c:auto val="1"/>
        <c:lblAlgn val="ctr"/>
        <c:lblOffset val="100"/>
        <c:noMultiLvlLbl val="0"/>
      </c:catAx>
      <c:valAx>
        <c:axId val="1920206303"/>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rgbClr val="404040"/>
            </a:solidFill>
          </a:ln>
          <a:effectLst/>
        </c:spPr>
        <c:txPr>
          <a:bodyPr rot="-6000000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crossAx val="52035399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b="1">
          <a:solidFill>
            <a:srgbClr val="404040"/>
          </a:solidFill>
          <a:latin typeface="Century Gothic" panose="020B0502020202020204" pitchFamily="34" charset="0"/>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50218514896929E-2"/>
          <c:y val="3.059991873119473E-2"/>
          <c:w val="0.8888811111111109"/>
          <c:h val="0.79061284188403569"/>
        </c:manualLayout>
      </c:layout>
      <c:lineChart>
        <c:grouping val="standard"/>
        <c:varyColors val="0"/>
        <c:ser>
          <c:idx val="0"/>
          <c:order val="0"/>
          <c:tx>
            <c:strRef>
              <c:f>'2.1.1 G5'!$F$5</c:f>
              <c:strCache>
                <c:ptCount val="1"/>
                <c:pt idx="0">
                  <c:v>Extremadura</c:v>
                </c:pt>
              </c:strCache>
            </c:strRef>
          </c:tx>
          <c:spPr>
            <a:ln w="28575" cap="rnd">
              <a:solidFill>
                <a:schemeClr val="accent1"/>
              </a:solidFill>
              <a:round/>
            </a:ln>
            <a:effectLst/>
          </c:spPr>
          <c:marker>
            <c:symbol val="none"/>
          </c:marker>
          <c:cat>
            <c:numRef>
              <c:f>'2.1.1 G5'!$D$6:$D$25</c:f>
              <c:numCache>
                <c:formatCode>General</c:formatCod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numCache>
            </c:numRef>
          </c:cat>
          <c:val>
            <c:numRef>
              <c:f>'2.1.1 G5'!$F$6:$F$25</c:f>
              <c:numCache>
                <c:formatCode>#,##0.00</c:formatCode>
                <c:ptCount val="20"/>
                <c:pt idx="0">
                  <c:v>39.950936187098321</c:v>
                </c:pt>
                <c:pt idx="1">
                  <c:v>45.308423670877936</c:v>
                </c:pt>
                <c:pt idx="2">
                  <c:v>61.099046941140394</c:v>
                </c:pt>
                <c:pt idx="3">
                  <c:v>68.032032740701425</c:v>
                </c:pt>
                <c:pt idx="4">
                  <c:v>71.162464466929094</c:v>
                </c:pt>
                <c:pt idx="5">
                  <c:v>86.008307332793024</c:v>
                </c:pt>
                <c:pt idx="6">
                  <c:v>88.671644654697999</c:v>
                </c:pt>
                <c:pt idx="7">
                  <c:v>82.938417408596109</c:v>
                </c:pt>
                <c:pt idx="8">
                  <c:v>98.335665591816877</c:v>
                </c:pt>
                <c:pt idx="9">
                  <c:v>107.48307757824408</c:v>
                </c:pt>
                <c:pt idx="10">
                  <c:v>112.77213154254751</c:v>
                </c:pt>
                <c:pt idx="11">
                  <c:v>115.8734445486937</c:v>
                </c:pt>
                <c:pt idx="12">
                  <c:v>123.65728432863729</c:v>
                </c:pt>
                <c:pt idx="13">
                  <c:v>132.85084522673222</c:v>
                </c:pt>
                <c:pt idx="14">
                  <c:v>141.08241604985605</c:v>
                </c:pt>
                <c:pt idx="15">
                  <c:v>148.85336430965154</c:v>
                </c:pt>
                <c:pt idx="16">
                  <c:v>156.35959180027689</c:v>
                </c:pt>
                <c:pt idx="17">
                  <c:v>159.71442763825613</c:v>
                </c:pt>
                <c:pt idx="18">
                  <c:v>169.50502153498806</c:v>
                </c:pt>
                <c:pt idx="19">
                  <c:v>174.73656903446891</c:v>
                </c:pt>
              </c:numCache>
            </c:numRef>
          </c:val>
          <c:smooth val="0"/>
          <c:extLst>
            <c:ext xmlns:c16="http://schemas.microsoft.com/office/drawing/2014/chart" uri="{C3380CC4-5D6E-409C-BE32-E72D297353CC}">
              <c16:uniqueId val="{00000000-C8F9-4E52-8C5F-73ED5EA2A67C}"/>
            </c:ext>
          </c:extLst>
        </c:ser>
        <c:ser>
          <c:idx val="1"/>
          <c:order val="1"/>
          <c:tx>
            <c:strRef>
              <c:f>'2.1.1 G5'!$E$5</c:f>
              <c:strCache>
                <c:ptCount val="1"/>
                <c:pt idx="0">
                  <c:v>Total nacional</c:v>
                </c:pt>
              </c:strCache>
            </c:strRef>
          </c:tx>
          <c:spPr>
            <a:ln w="28575" cap="rnd">
              <a:solidFill>
                <a:srgbClr val="B4B4B4"/>
              </a:solidFill>
              <a:round/>
            </a:ln>
            <a:effectLst/>
          </c:spPr>
          <c:marker>
            <c:symbol val="none"/>
          </c:marker>
          <c:val>
            <c:numRef>
              <c:f>'2.1.1 G5'!$E$6:$E$25</c:f>
              <c:numCache>
                <c:formatCode>#,##0.00</c:formatCode>
                <c:ptCount val="20"/>
                <c:pt idx="0">
                  <c:v>54.413050859487925</c:v>
                </c:pt>
                <c:pt idx="1">
                  <c:v>62.596600086245381</c:v>
                </c:pt>
                <c:pt idx="2">
                  <c:v>73.84834917418469</c:v>
                </c:pt>
                <c:pt idx="3">
                  <c:v>76.368600220752171</c:v>
                </c:pt>
                <c:pt idx="4">
                  <c:v>84.480281726379829</c:v>
                </c:pt>
                <c:pt idx="5">
                  <c:v>91.835210573843796</c:v>
                </c:pt>
                <c:pt idx="6">
                  <c:v>100.62028694894499</c:v>
                </c:pt>
                <c:pt idx="7">
                  <c:v>100.09588086233155</c:v>
                </c:pt>
                <c:pt idx="8">
                  <c:v>107.21217423127264</c:v>
                </c:pt>
                <c:pt idx="9">
                  <c:v>112.10726026578217</c:v>
                </c:pt>
                <c:pt idx="10">
                  <c:v>113.11518984387365</c:v>
                </c:pt>
                <c:pt idx="11">
                  <c:v>116.47074448859613</c:v>
                </c:pt>
                <c:pt idx="12">
                  <c:v>147.54307526171445</c:v>
                </c:pt>
                <c:pt idx="13">
                  <c:v>142.21641885648748</c:v>
                </c:pt>
                <c:pt idx="14">
                  <c:v>130.83434669323935</c:v>
                </c:pt>
                <c:pt idx="15">
                  <c:v>141.5455463690692</c:v>
                </c:pt>
                <c:pt idx="16">
                  <c:v>156.78959163747976</c:v>
                </c:pt>
                <c:pt idx="17">
                  <c:v>166.30838380298513</c:v>
                </c:pt>
                <c:pt idx="18">
                  <c:v>180.43651651063033</c:v>
                </c:pt>
                <c:pt idx="19">
                  <c:v>189.42956595265534</c:v>
                </c:pt>
              </c:numCache>
            </c:numRef>
          </c:val>
          <c:smooth val="0"/>
          <c:extLst>
            <c:ext xmlns:c16="http://schemas.microsoft.com/office/drawing/2014/chart" uri="{C3380CC4-5D6E-409C-BE32-E72D297353CC}">
              <c16:uniqueId val="{00000001-C8F9-4E52-8C5F-73ED5EA2A67C}"/>
            </c:ext>
          </c:extLst>
        </c:ser>
        <c:dLbls>
          <c:showLegendKey val="0"/>
          <c:showVal val="0"/>
          <c:showCatName val="0"/>
          <c:showSerName val="0"/>
          <c:showPercent val="0"/>
          <c:showBubbleSize val="0"/>
        </c:dLbls>
        <c:smooth val="0"/>
        <c:axId val="544641104"/>
        <c:axId val="544641432"/>
      </c:lineChart>
      <c:catAx>
        <c:axId val="544641104"/>
        <c:scaling>
          <c:orientation val="minMax"/>
        </c:scaling>
        <c:delete val="0"/>
        <c:axPos val="b"/>
        <c:numFmt formatCode="General" sourceLinked="1"/>
        <c:majorTickMark val="none"/>
        <c:minorTickMark val="none"/>
        <c:tickLblPos val="nextTo"/>
        <c:spPr>
          <a:noFill/>
          <a:ln w="9525" cap="flat" cmpd="sng" algn="ctr">
            <a:solidFill>
              <a:srgbClr val="404040"/>
            </a:solidFill>
            <a:round/>
          </a:ln>
          <a:effectLst/>
        </c:spPr>
        <c:txPr>
          <a:bodyPr rot="0" spcFirstLastPara="1" vertOverflow="ellipsis" wrap="square" anchor="ctr" anchorCtr="1"/>
          <a:lstStyle/>
          <a:p>
            <a:pPr>
              <a:defRPr sz="700" b="1" i="0" u="none" strike="noStrike" kern="1200" baseline="0">
                <a:solidFill>
                  <a:srgbClr val="404040"/>
                </a:solidFill>
                <a:latin typeface="Century Gothic" panose="020B0502020202020204" pitchFamily="34" charset="0"/>
                <a:ea typeface="+mn-ea"/>
                <a:cs typeface="+mn-cs"/>
              </a:defRPr>
            </a:pPr>
            <a:endParaRPr lang="es-ES"/>
          </a:p>
        </c:txPr>
        <c:crossAx val="544641432"/>
        <c:crosses val="autoZero"/>
        <c:auto val="1"/>
        <c:lblAlgn val="ctr"/>
        <c:lblOffset val="100"/>
        <c:noMultiLvlLbl val="0"/>
      </c:catAx>
      <c:valAx>
        <c:axId val="544641432"/>
        <c:scaling>
          <c:orientation val="minMax"/>
          <c:min val="2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solidFill>
              <a:srgbClr val="404040"/>
            </a:solidFill>
          </a:ln>
          <a:effectLst/>
        </c:spPr>
        <c:txPr>
          <a:bodyPr rot="-6000000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crossAx val="544641104"/>
        <c:crosses val="autoZero"/>
        <c:crossBetween val="between"/>
      </c:valAx>
      <c:spPr>
        <a:noFill/>
        <a:ln>
          <a:noFill/>
        </a:ln>
        <a:effectLst/>
      </c:spPr>
    </c:plotArea>
    <c:legend>
      <c:legendPos val="r"/>
      <c:layout>
        <c:manualLayout>
          <c:xMode val="edge"/>
          <c:yMode val="edge"/>
          <c:x val="0.29454800818373689"/>
          <c:y val="0.92205744471270523"/>
          <c:w val="0.41168336276170225"/>
          <c:h val="5.8138817870915412E-2"/>
        </c:manualLayout>
      </c:layout>
      <c:overlay val="0"/>
      <c:spPr>
        <a:noFill/>
        <a:ln>
          <a:noFill/>
        </a:ln>
        <a:effectLst/>
      </c:spPr>
      <c:txPr>
        <a:bodyPr rot="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sz="900" b="1">
          <a:solidFill>
            <a:srgbClr val="404040"/>
          </a:solidFill>
          <a:latin typeface="Century Gothic" panose="020B0502020202020204" pitchFamily="34" charset="0"/>
        </a:defRPr>
      </a:pPr>
      <a:endParaRPr lang="es-E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1.249616858237548E-2"/>
          <c:y val="3.0666666666666668E-3"/>
          <c:w val="0.98263793103448271"/>
          <c:h val="0.60406718285442906"/>
        </c:manualLayout>
      </c:layout>
      <c:barChart>
        <c:barDir val="col"/>
        <c:grouping val="percentStacked"/>
        <c:varyColors val="0"/>
        <c:ser>
          <c:idx val="0"/>
          <c:order val="0"/>
          <c:tx>
            <c:strRef>
              <c:f>'3.3.1 G43'!$E$5</c:f>
              <c:strCache>
                <c:ptCount val="1"/>
                <c:pt idx="0">
                  <c:v>0% - 10%</c:v>
                </c:pt>
              </c:strCache>
            </c:strRef>
          </c:tx>
          <c:spPr>
            <a:solidFill>
              <a:srgbClr val="000000"/>
            </a:solidFill>
            <a:ln>
              <a:noFill/>
            </a:ln>
            <a:effectLst/>
          </c:spPr>
          <c:invertIfNegative val="0"/>
          <c:dLbls>
            <c:delete val="1"/>
          </c:dLbls>
          <c:cat>
            <c:strRef>
              <c:f>'3.3.1 G43'!$D$6:$D$13</c:f>
              <c:strCache>
                <c:ptCount val="8"/>
                <c:pt idx="0">
                  <c:v>Plasencia</c:v>
                </c:pt>
                <c:pt idx="1">
                  <c:v>Navalmoral</c:v>
                </c:pt>
                <c:pt idx="2">
                  <c:v>Don Benito-Villanueva</c:v>
                </c:pt>
                <c:pt idx="3">
                  <c:v>Coria</c:v>
                </c:pt>
                <c:pt idx="4">
                  <c:v>Mérida</c:v>
                </c:pt>
                <c:pt idx="5">
                  <c:v>Cáceres</c:v>
                </c:pt>
                <c:pt idx="6">
                  <c:v>Badajoz</c:v>
                </c:pt>
                <c:pt idx="7">
                  <c:v>Llerena-Zafra</c:v>
                </c:pt>
              </c:strCache>
            </c:strRef>
          </c:cat>
          <c:val>
            <c:numRef>
              <c:f>'3.3.1 G43'!$E$6:$E$13</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1DCA-47DD-9904-CD57D3571720}"/>
            </c:ext>
          </c:extLst>
        </c:ser>
        <c:ser>
          <c:idx val="1"/>
          <c:order val="1"/>
          <c:tx>
            <c:strRef>
              <c:f>'3.3.1 G43'!$F$5</c:f>
              <c:strCache>
                <c:ptCount val="1"/>
                <c:pt idx="0">
                  <c:v>11% - 20%</c:v>
                </c:pt>
              </c:strCache>
            </c:strRef>
          </c:tx>
          <c:spPr>
            <a:solidFill>
              <a:srgbClr val="595959"/>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1DCA-47DD-9904-CD57D3571720}"/>
                </c:ext>
              </c:extLst>
            </c:dLbl>
            <c:dLbl>
              <c:idx val="2"/>
              <c:delete val="1"/>
              <c:extLst>
                <c:ext xmlns:c15="http://schemas.microsoft.com/office/drawing/2012/chart" uri="{CE6537A1-D6FC-4f65-9D91-7224C49458BB}"/>
                <c:ext xmlns:c16="http://schemas.microsoft.com/office/drawing/2014/chart" uri="{C3380CC4-5D6E-409C-BE32-E72D297353CC}">
                  <c16:uniqueId val="{00000002-1DCA-47DD-9904-CD57D3571720}"/>
                </c:ext>
              </c:extLst>
            </c:dLbl>
            <c:dLbl>
              <c:idx val="3"/>
              <c:delete val="1"/>
              <c:extLst>
                <c:ext xmlns:c15="http://schemas.microsoft.com/office/drawing/2012/chart" uri="{CE6537A1-D6FC-4f65-9D91-7224C49458BB}"/>
                <c:ext xmlns:c16="http://schemas.microsoft.com/office/drawing/2014/chart" uri="{C3380CC4-5D6E-409C-BE32-E72D297353CC}">
                  <c16:uniqueId val="{00000003-1DCA-47DD-9904-CD57D3571720}"/>
                </c:ext>
              </c:extLst>
            </c:dLbl>
            <c:dLbl>
              <c:idx val="4"/>
              <c:delete val="1"/>
              <c:extLst>
                <c:ext xmlns:c15="http://schemas.microsoft.com/office/drawing/2012/chart" uri="{CE6537A1-D6FC-4f65-9D91-7224C49458BB}"/>
                <c:ext xmlns:c16="http://schemas.microsoft.com/office/drawing/2014/chart" uri="{C3380CC4-5D6E-409C-BE32-E72D297353CC}">
                  <c16:uniqueId val="{00000004-1DCA-47DD-9904-CD57D3571720}"/>
                </c:ext>
              </c:extLst>
            </c:dLbl>
            <c:dLbl>
              <c:idx val="5"/>
              <c:layout>
                <c:manualLayout>
                  <c:x val="-8.9207143162402159E-17"/>
                  <c:y val="-9.079976720941572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DCA-47DD-9904-CD57D3571720}"/>
                </c:ext>
              </c:extLst>
            </c:dLbl>
            <c:dLbl>
              <c:idx val="6"/>
              <c:layout>
                <c:manualLayout>
                  <c:x val="2.4329501915708813E-3"/>
                  <c:y val="-8.3232158436967671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9E8-42B2-8307-44E5A29C3961}"/>
                </c:ext>
              </c:extLst>
            </c:dLbl>
            <c:dLbl>
              <c:idx val="7"/>
              <c:delete val="1"/>
              <c:extLst>
                <c:ext xmlns:c15="http://schemas.microsoft.com/office/drawing/2012/chart" uri="{CE6537A1-D6FC-4f65-9D91-7224C49458BB}"/>
                <c:ext xmlns:c16="http://schemas.microsoft.com/office/drawing/2014/chart" uri="{C3380CC4-5D6E-409C-BE32-E72D297353CC}">
                  <c16:uniqueId val="{00000006-1DCA-47DD-9904-CD57D3571720}"/>
                </c:ext>
              </c:extLst>
            </c:dLbl>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Century Gothic" panose="020B0502020202020204" pitchFamily="34" charset="0"/>
                    <a:ea typeface="+mn-ea"/>
                    <a:cs typeface="+mn-cs"/>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'3.3.1 G43'!$D$6:$D$13</c:f>
              <c:strCache>
                <c:ptCount val="8"/>
                <c:pt idx="0">
                  <c:v>Plasencia</c:v>
                </c:pt>
                <c:pt idx="1">
                  <c:v>Navalmoral</c:v>
                </c:pt>
                <c:pt idx="2">
                  <c:v>Don Benito-Villanueva</c:v>
                </c:pt>
                <c:pt idx="3">
                  <c:v>Coria</c:v>
                </c:pt>
                <c:pt idx="4">
                  <c:v>Mérida</c:v>
                </c:pt>
                <c:pt idx="5">
                  <c:v>Cáceres</c:v>
                </c:pt>
                <c:pt idx="6">
                  <c:v>Badajoz</c:v>
                </c:pt>
                <c:pt idx="7">
                  <c:v>Llerena-Zafra</c:v>
                </c:pt>
              </c:strCache>
            </c:strRef>
          </c:cat>
          <c:val>
            <c:numRef>
              <c:f>'3.3.1 G43'!$F$6:$F$13</c:f>
              <c:numCache>
                <c:formatCode>0%</c:formatCode>
                <c:ptCount val="8"/>
                <c:pt idx="0">
                  <c:v>0</c:v>
                </c:pt>
                <c:pt idx="1">
                  <c:v>0.125</c:v>
                </c:pt>
                <c:pt idx="2">
                  <c:v>0</c:v>
                </c:pt>
                <c:pt idx="3">
                  <c:v>0</c:v>
                </c:pt>
                <c:pt idx="4">
                  <c:v>0</c:v>
                </c:pt>
                <c:pt idx="5">
                  <c:v>4.3478260869565216E-2</c:v>
                </c:pt>
                <c:pt idx="6">
                  <c:v>3.8461538461538464E-2</c:v>
                </c:pt>
                <c:pt idx="7">
                  <c:v>0</c:v>
                </c:pt>
              </c:numCache>
            </c:numRef>
          </c:val>
          <c:extLst>
            <c:ext xmlns:c16="http://schemas.microsoft.com/office/drawing/2014/chart" uri="{C3380CC4-5D6E-409C-BE32-E72D297353CC}">
              <c16:uniqueId val="{00000007-1DCA-47DD-9904-CD57D3571720}"/>
            </c:ext>
          </c:extLst>
        </c:ser>
        <c:ser>
          <c:idx val="2"/>
          <c:order val="2"/>
          <c:tx>
            <c:strRef>
              <c:f>'3.3.1 G43'!$G$5</c:f>
              <c:strCache>
                <c:ptCount val="1"/>
                <c:pt idx="0">
                  <c:v>21% - 30%</c:v>
                </c:pt>
              </c:strCache>
            </c:strRef>
          </c:tx>
          <c:spPr>
            <a:solidFill>
              <a:srgbClr val="898989"/>
            </a:solidFill>
            <a:ln>
              <a:noFill/>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8-1DCA-47DD-9904-CD57D3571720}"/>
                </c:ext>
              </c:extLst>
            </c:dLbl>
            <c:dLbl>
              <c:idx val="2"/>
              <c:delete val="1"/>
              <c:extLst>
                <c:ext xmlns:c15="http://schemas.microsoft.com/office/drawing/2012/chart" uri="{CE6537A1-D6FC-4f65-9D91-7224C49458BB}"/>
                <c:ext xmlns:c16="http://schemas.microsoft.com/office/drawing/2014/chart" uri="{C3380CC4-5D6E-409C-BE32-E72D297353CC}">
                  <c16:uniqueId val="{00000009-1DCA-47DD-9904-CD57D3571720}"/>
                </c:ext>
              </c:extLst>
            </c:dLbl>
            <c:dLbl>
              <c:idx val="3"/>
              <c:delete val="1"/>
              <c:extLst>
                <c:ext xmlns:c15="http://schemas.microsoft.com/office/drawing/2012/chart" uri="{CE6537A1-D6FC-4f65-9D91-7224C49458BB}"/>
                <c:ext xmlns:c16="http://schemas.microsoft.com/office/drawing/2014/chart" uri="{C3380CC4-5D6E-409C-BE32-E72D297353CC}">
                  <c16:uniqueId val="{0000000A-1DCA-47DD-9904-CD57D3571720}"/>
                </c:ext>
              </c:extLst>
            </c:dLbl>
            <c:dLbl>
              <c:idx val="7"/>
              <c:delete val="1"/>
              <c:extLst>
                <c:ext xmlns:c15="http://schemas.microsoft.com/office/drawing/2012/chart" uri="{CE6537A1-D6FC-4f65-9D91-7224C49458BB}"/>
                <c:ext xmlns:c16="http://schemas.microsoft.com/office/drawing/2014/chart" uri="{C3380CC4-5D6E-409C-BE32-E72D297353CC}">
                  <c16:uniqueId val="{0000000B-1DCA-47DD-9904-CD57D3571720}"/>
                </c:ext>
              </c:extLst>
            </c:dLbl>
            <c:spPr>
              <a:noFill/>
              <a:ln>
                <a:noFill/>
              </a:ln>
              <a:effectLst/>
            </c:spPr>
            <c:txPr>
              <a:bodyPr rot="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'3.3.1 G43'!$D$6:$D$13</c:f>
              <c:strCache>
                <c:ptCount val="8"/>
                <c:pt idx="0">
                  <c:v>Plasencia</c:v>
                </c:pt>
                <c:pt idx="1">
                  <c:v>Navalmoral</c:v>
                </c:pt>
                <c:pt idx="2">
                  <c:v>Don Benito-Villanueva</c:v>
                </c:pt>
                <c:pt idx="3">
                  <c:v>Coria</c:v>
                </c:pt>
                <c:pt idx="4">
                  <c:v>Mérida</c:v>
                </c:pt>
                <c:pt idx="5">
                  <c:v>Cáceres</c:v>
                </c:pt>
                <c:pt idx="6">
                  <c:v>Badajoz</c:v>
                </c:pt>
                <c:pt idx="7">
                  <c:v>Llerena-Zafra</c:v>
                </c:pt>
              </c:strCache>
            </c:strRef>
          </c:cat>
          <c:val>
            <c:numRef>
              <c:f>'3.3.1 G43'!$G$6:$G$13</c:f>
              <c:numCache>
                <c:formatCode>0%</c:formatCode>
                <c:ptCount val="8"/>
                <c:pt idx="0">
                  <c:v>0.14285714285714285</c:v>
                </c:pt>
                <c:pt idx="1">
                  <c:v>0</c:v>
                </c:pt>
                <c:pt idx="2">
                  <c:v>0</c:v>
                </c:pt>
                <c:pt idx="3">
                  <c:v>0</c:v>
                </c:pt>
                <c:pt idx="4">
                  <c:v>0.18181818181818182</c:v>
                </c:pt>
                <c:pt idx="5">
                  <c:v>0.17391304347826086</c:v>
                </c:pt>
                <c:pt idx="6">
                  <c:v>7.6923076923076927E-2</c:v>
                </c:pt>
                <c:pt idx="7">
                  <c:v>0</c:v>
                </c:pt>
              </c:numCache>
            </c:numRef>
          </c:val>
          <c:extLst>
            <c:ext xmlns:c16="http://schemas.microsoft.com/office/drawing/2014/chart" uri="{C3380CC4-5D6E-409C-BE32-E72D297353CC}">
              <c16:uniqueId val="{0000000C-1DCA-47DD-9904-CD57D3571720}"/>
            </c:ext>
          </c:extLst>
        </c:ser>
        <c:ser>
          <c:idx val="3"/>
          <c:order val="3"/>
          <c:tx>
            <c:strRef>
              <c:f>'3.3.1 G43'!$H$5</c:f>
              <c:strCache>
                <c:ptCount val="1"/>
                <c:pt idx="0">
                  <c:v>31% - 40%</c:v>
                </c:pt>
              </c:strCache>
            </c:strRef>
          </c:tx>
          <c:spPr>
            <a:solidFill>
              <a:srgbClr val="BFBFBF"/>
            </a:solidFill>
            <a:ln>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'3.3.1 G43'!$D$6:$D$13</c:f>
              <c:strCache>
                <c:ptCount val="8"/>
                <c:pt idx="0">
                  <c:v>Plasencia</c:v>
                </c:pt>
                <c:pt idx="1">
                  <c:v>Navalmoral</c:v>
                </c:pt>
                <c:pt idx="2">
                  <c:v>Don Benito-Villanueva</c:v>
                </c:pt>
                <c:pt idx="3">
                  <c:v>Coria</c:v>
                </c:pt>
                <c:pt idx="4">
                  <c:v>Mérida</c:v>
                </c:pt>
                <c:pt idx="5">
                  <c:v>Cáceres</c:v>
                </c:pt>
                <c:pt idx="6">
                  <c:v>Badajoz</c:v>
                </c:pt>
                <c:pt idx="7">
                  <c:v>Llerena-Zafra</c:v>
                </c:pt>
              </c:strCache>
            </c:strRef>
          </c:cat>
          <c:val>
            <c:numRef>
              <c:f>'3.3.1 G43'!$H$6:$H$13</c:f>
              <c:numCache>
                <c:formatCode>0%</c:formatCode>
                <c:ptCount val="8"/>
                <c:pt idx="0">
                  <c:v>0.2857142857142857</c:v>
                </c:pt>
                <c:pt idx="1">
                  <c:v>0.125</c:v>
                </c:pt>
                <c:pt idx="2">
                  <c:v>0.2857142857142857</c:v>
                </c:pt>
                <c:pt idx="3">
                  <c:v>0.42857142857142855</c:v>
                </c:pt>
                <c:pt idx="4">
                  <c:v>0.27272727272727271</c:v>
                </c:pt>
                <c:pt idx="5">
                  <c:v>0.2608695652173913</c:v>
                </c:pt>
                <c:pt idx="6">
                  <c:v>0.15384615384615385</c:v>
                </c:pt>
                <c:pt idx="7">
                  <c:v>0.1111111111111111</c:v>
                </c:pt>
              </c:numCache>
            </c:numRef>
          </c:val>
          <c:extLst>
            <c:ext xmlns:c16="http://schemas.microsoft.com/office/drawing/2014/chart" uri="{C3380CC4-5D6E-409C-BE32-E72D297353CC}">
              <c16:uniqueId val="{0000000E-1DCA-47DD-9904-CD57D3571720}"/>
            </c:ext>
          </c:extLst>
        </c:ser>
        <c:ser>
          <c:idx val="4"/>
          <c:order val="4"/>
          <c:tx>
            <c:strRef>
              <c:f>'3.3.1 G43'!$I$5</c:f>
              <c:strCache>
                <c:ptCount val="1"/>
                <c:pt idx="0">
                  <c:v>41% - 50%</c:v>
                </c:pt>
              </c:strCache>
            </c:strRef>
          </c:tx>
          <c:spPr>
            <a:solidFill>
              <a:srgbClr val="DADADA"/>
            </a:solidFill>
            <a:ln>
              <a:noFill/>
            </a:ln>
            <a:effectLst/>
          </c:spPr>
          <c:invertIfNegative val="0"/>
          <c:dLbls>
            <c:dLbl>
              <c:idx val="4"/>
              <c:delete val="1"/>
              <c:extLst>
                <c:ext xmlns:c15="http://schemas.microsoft.com/office/drawing/2012/chart" uri="{CE6537A1-D6FC-4f65-9D91-7224C49458BB}"/>
                <c:ext xmlns:c16="http://schemas.microsoft.com/office/drawing/2014/chart" uri="{C3380CC4-5D6E-409C-BE32-E72D297353CC}">
                  <c16:uniqueId val="{0000000F-1DCA-47DD-9904-CD57D3571720}"/>
                </c:ext>
              </c:extLst>
            </c:dLbl>
            <c:spPr>
              <a:noFill/>
              <a:ln>
                <a:noFill/>
              </a:ln>
              <a:effectLst/>
            </c:spPr>
            <c:txPr>
              <a:bodyPr rot="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'3.3.1 G43'!$D$6:$D$13</c:f>
              <c:strCache>
                <c:ptCount val="8"/>
                <c:pt idx="0">
                  <c:v>Plasencia</c:v>
                </c:pt>
                <c:pt idx="1">
                  <c:v>Navalmoral</c:v>
                </c:pt>
                <c:pt idx="2">
                  <c:v>Don Benito-Villanueva</c:v>
                </c:pt>
                <c:pt idx="3">
                  <c:v>Coria</c:v>
                </c:pt>
                <c:pt idx="4">
                  <c:v>Mérida</c:v>
                </c:pt>
                <c:pt idx="5">
                  <c:v>Cáceres</c:v>
                </c:pt>
                <c:pt idx="6">
                  <c:v>Badajoz</c:v>
                </c:pt>
                <c:pt idx="7">
                  <c:v>Llerena-Zafra</c:v>
                </c:pt>
              </c:strCache>
            </c:strRef>
          </c:cat>
          <c:val>
            <c:numRef>
              <c:f>'3.3.1 G43'!$I$6:$I$13</c:f>
              <c:numCache>
                <c:formatCode>0%</c:formatCode>
                <c:ptCount val="8"/>
                <c:pt idx="0">
                  <c:v>0.21428571428571427</c:v>
                </c:pt>
                <c:pt idx="1">
                  <c:v>0.375</c:v>
                </c:pt>
                <c:pt idx="2">
                  <c:v>0.35714285714285715</c:v>
                </c:pt>
                <c:pt idx="3">
                  <c:v>0.14285714285714285</c:v>
                </c:pt>
                <c:pt idx="4">
                  <c:v>0</c:v>
                </c:pt>
                <c:pt idx="5">
                  <c:v>0.34782608695652173</c:v>
                </c:pt>
                <c:pt idx="6">
                  <c:v>0.19230769230769232</c:v>
                </c:pt>
                <c:pt idx="7">
                  <c:v>0.33333333333333331</c:v>
                </c:pt>
              </c:numCache>
            </c:numRef>
          </c:val>
          <c:extLst>
            <c:ext xmlns:c16="http://schemas.microsoft.com/office/drawing/2014/chart" uri="{C3380CC4-5D6E-409C-BE32-E72D297353CC}">
              <c16:uniqueId val="{00000010-1DCA-47DD-9904-CD57D3571720}"/>
            </c:ext>
          </c:extLst>
        </c:ser>
        <c:ser>
          <c:idx val="5"/>
          <c:order val="5"/>
          <c:tx>
            <c:strRef>
              <c:f>'3.3.1 G43'!$J$5</c:f>
              <c:strCache>
                <c:ptCount val="1"/>
                <c:pt idx="0">
                  <c:v>51% -</c:v>
                </c:pt>
              </c:strCache>
            </c:strRef>
          </c:tx>
          <c:spPr>
            <a:solidFill>
              <a:srgbClr val="83082A"/>
            </a:solidFill>
            <a:ln>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Century Gothic" panose="020B0502020202020204" pitchFamily="34" charset="0"/>
                    <a:ea typeface="+mn-ea"/>
                    <a:cs typeface="+mn-cs"/>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'3.3.1 G43'!$D$6:$D$13</c:f>
              <c:strCache>
                <c:ptCount val="8"/>
                <c:pt idx="0">
                  <c:v>Plasencia</c:v>
                </c:pt>
                <c:pt idx="1">
                  <c:v>Navalmoral</c:v>
                </c:pt>
                <c:pt idx="2">
                  <c:v>Don Benito-Villanueva</c:v>
                </c:pt>
                <c:pt idx="3">
                  <c:v>Coria</c:v>
                </c:pt>
                <c:pt idx="4">
                  <c:v>Mérida</c:v>
                </c:pt>
                <c:pt idx="5">
                  <c:v>Cáceres</c:v>
                </c:pt>
                <c:pt idx="6">
                  <c:v>Badajoz</c:v>
                </c:pt>
                <c:pt idx="7">
                  <c:v>Llerena-Zafra</c:v>
                </c:pt>
              </c:strCache>
            </c:strRef>
          </c:cat>
          <c:val>
            <c:numRef>
              <c:f>'3.3.1 G43'!$J$6:$J$13</c:f>
              <c:numCache>
                <c:formatCode>0%</c:formatCode>
                <c:ptCount val="8"/>
                <c:pt idx="0">
                  <c:v>0.35714285714285715</c:v>
                </c:pt>
                <c:pt idx="1">
                  <c:v>0.375</c:v>
                </c:pt>
                <c:pt idx="2">
                  <c:v>0.35714285714285715</c:v>
                </c:pt>
                <c:pt idx="3">
                  <c:v>0.42857142857142855</c:v>
                </c:pt>
                <c:pt idx="4">
                  <c:v>0.54545454545454541</c:v>
                </c:pt>
                <c:pt idx="5">
                  <c:v>0.17391304347826086</c:v>
                </c:pt>
                <c:pt idx="6">
                  <c:v>0.53846153846153844</c:v>
                </c:pt>
                <c:pt idx="7">
                  <c:v>0.55555555555555558</c:v>
                </c:pt>
              </c:numCache>
            </c:numRef>
          </c:val>
          <c:extLst>
            <c:ext xmlns:c16="http://schemas.microsoft.com/office/drawing/2014/chart" uri="{C3380CC4-5D6E-409C-BE32-E72D297353CC}">
              <c16:uniqueId val="{00000011-1DCA-47DD-9904-CD57D3571720}"/>
            </c:ext>
          </c:extLst>
        </c:ser>
        <c:dLbls>
          <c:dLblPos val="ctr"/>
          <c:showLegendKey val="0"/>
          <c:showVal val="1"/>
          <c:showCatName val="0"/>
          <c:showSerName val="0"/>
          <c:showPercent val="0"/>
          <c:showBubbleSize val="0"/>
        </c:dLbls>
        <c:gapWidth val="150"/>
        <c:overlap val="100"/>
        <c:axId val="614683951"/>
        <c:axId val="605583807"/>
      </c:barChart>
      <c:catAx>
        <c:axId val="614683951"/>
        <c:scaling>
          <c:orientation val="minMax"/>
        </c:scaling>
        <c:delete val="0"/>
        <c:axPos val="b"/>
        <c:numFmt formatCode="General" sourceLinked="1"/>
        <c:majorTickMark val="none"/>
        <c:minorTickMark val="none"/>
        <c:tickLblPos val="nextTo"/>
        <c:spPr>
          <a:noFill/>
          <a:ln w="9525" cap="flat" cmpd="sng" algn="ctr">
            <a:solidFill>
              <a:srgbClr val="404040"/>
            </a:solidFill>
            <a:round/>
          </a:ln>
          <a:effectLst/>
        </c:spPr>
        <c:txPr>
          <a:bodyPr rot="-60000000" spcFirstLastPara="1" vertOverflow="ellipsis" vert="horz" wrap="square" anchor="ctr" anchorCtr="1"/>
          <a:lstStyle/>
          <a:p>
            <a:pPr>
              <a:defRPr sz="800" b="1" i="0" u="none" strike="noStrike" kern="1200" baseline="0">
                <a:solidFill>
                  <a:srgbClr val="404040"/>
                </a:solidFill>
                <a:latin typeface="Century Gothic" panose="020B0502020202020204" pitchFamily="34" charset="0"/>
                <a:ea typeface="+mn-ea"/>
                <a:cs typeface="+mn-cs"/>
              </a:defRPr>
            </a:pPr>
            <a:endParaRPr lang="es-ES"/>
          </a:p>
        </c:txPr>
        <c:crossAx val="605583807"/>
        <c:crosses val="autoZero"/>
        <c:auto val="1"/>
        <c:lblAlgn val="ctr"/>
        <c:lblOffset val="100"/>
        <c:noMultiLvlLbl val="0"/>
      </c:catAx>
      <c:valAx>
        <c:axId val="605583807"/>
        <c:scaling>
          <c:orientation val="minMax"/>
        </c:scaling>
        <c:delete val="1"/>
        <c:axPos val="l"/>
        <c:numFmt formatCode="0%" sourceLinked="1"/>
        <c:majorTickMark val="out"/>
        <c:minorTickMark val="none"/>
        <c:tickLblPos val="nextTo"/>
        <c:crossAx val="614683951"/>
        <c:crosses val="autoZero"/>
        <c:crossBetween val="between"/>
      </c:valAx>
      <c:spPr>
        <a:noFill/>
        <a:ln>
          <a:noFill/>
        </a:ln>
        <a:effectLst/>
      </c:spPr>
    </c:plotArea>
    <c:legend>
      <c:legendPos val="b"/>
      <c:layout>
        <c:manualLayout>
          <c:xMode val="edge"/>
          <c:yMode val="edge"/>
          <c:x val="1.595977011494253E-3"/>
          <c:y val="0.91095650647355719"/>
          <c:w val="0.99597107279693486"/>
          <c:h val="8.5346743295019151E-2"/>
        </c:manualLayout>
      </c:layout>
      <c:overlay val="0"/>
      <c:spPr>
        <a:noFill/>
        <a:ln>
          <a:noFill/>
        </a:ln>
        <a:effectLst/>
      </c:spPr>
      <c:txPr>
        <a:bodyPr rot="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b="1">
          <a:solidFill>
            <a:srgbClr val="404040"/>
          </a:solidFill>
          <a:latin typeface="Century Gothic" panose="020B0502020202020204" pitchFamily="34" charset="0"/>
        </a:defRPr>
      </a:pPr>
      <a:endParaRPr lang="es-E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0770363984674329"/>
          <c:y val="3.571875E-2"/>
          <c:w val="0.859488122605364"/>
          <c:h val="0.81057291666666664"/>
        </c:manualLayout>
      </c:layout>
      <c:scatterChart>
        <c:scatterStyle val="lineMarker"/>
        <c:varyColors val="0"/>
        <c:ser>
          <c:idx val="0"/>
          <c:order val="0"/>
          <c:tx>
            <c:v>Gasto por Receta</c:v>
          </c:tx>
          <c:spPr>
            <a:ln w="25400" cap="rnd">
              <a:noFill/>
              <a:round/>
            </a:ln>
            <a:effectLst/>
          </c:spPr>
          <c:marker>
            <c:symbol val="circle"/>
            <c:size val="5"/>
            <c:spPr>
              <a:solidFill>
                <a:srgbClr val="B4B4B4"/>
              </a:solidFill>
              <a:ln w="9525">
                <a:solidFill>
                  <a:srgbClr val="B4B4B4"/>
                </a:solidFill>
              </a:ln>
              <a:effectLst/>
            </c:spPr>
          </c:marker>
          <c:trendline>
            <c:spPr>
              <a:ln w="19050" cap="rnd">
                <a:solidFill>
                  <a:srgbClr val="83082A"/>
                </a:solidFill>
                <a:prstDash val="sysDot"/>
              </a:ln>
              <a:effectLst/>
            </c:spPr>
            <c:trendlineType val="linear"/>
            <c:dispRSqr val="0"/>
            <c:dispEq val="0"/>
          </c:trendline>
          <c:xVal>
            <c:numRef>
              <c:f>'3.3.1 G_RE_1.1'!$D$5:$D$1482</c:f>
              <c:numCache>
                <c:formatCode>0.00</c:formatCode>
                <c:ptCount val="1478"/>
                <c:pt idx="0">
                  <c:v>37.607941602727834</c:v>
                </c:pt>
                <c:pt idx="1">
                  <c:v>35.630445161286076</c:v>
                </c:pt>
                <c:pt idx="2">
                  <c:v>40.861534433651101</c:v>
                </c:pt>
                <c:pt idx="3">
                  <c:v>37.981961905334295</c:v>
                </c:pt>
                <c:pt idx="4">
                  <c:v>38.044934275618786</c:v>
                </c:pt>
                <c:pt idx="5">
                  <c:v>32.757942310591375</c:v>
                </c:pt>
                <c:pt idx="6">
                  <c:v>41.909847022548092</c:v>
                </c:pt>
                <c:pt idx="7">
                  <c:v>65.58223628255783</c:v>
                </c:pt>
                <c:pt idx="8">
                  <c:v>41.897824721778619</c:v>
                </c:pt>
                <c:pt idx="9">
                  <c:v>44.777480552553577</c:v>
                </c:pt>
                <c:pt idx="10">
                  <c:v>47.202661687631021</c:v>
                </c:pt>
                <c:pt idx="11">
                  <c:v>39.856003053115778</c:v>
                </c:pt>
                <c:pt idx="12">
                  <c:v>41.234211823546872</c:v>
                </c:pt>
                <c:pt idx="13">
                  <c:v>44.751300746591752</c:v>
                </c:pt>
                <c:pt idx="14">
                  <c:v>51.001778702957651</c:v>
                </c:pt>
                <c:pt idx="15">
                  <c:v>33.712719067203913</c:v>
                </c:pt>
                <c:pt idx="16">
                  <c:v>40.633168961834983</c:v>
                </c:pt>
                <c:pt idx="17">
                  <c:v>40.195729032971109</c:v>
                </c:pt>
                <c:pt idx="18">
                  <c:v>36.64272354619748</c:v>
                </c:pt>
                <c:pt idx="19">
                  <c:v>38.996176354135144</c:v>
                </c:pt>
                <c:pt idx="20">
                  <c:v>39.785839476086295</c:v>
                </c:pt>
                <c:pt idx="21">
                  <c:v>38.065514355277692</c:v>
                </c:pt>
                <c:pt idx="22">
                  <c:v>34.724965775366307</c:v>
                </c:pt>
                <c:pt idx="23">
                  <c:v>46.26681810439883</c:v>
                </c:pt>
                <c:pt idx="24">
                  <c:v>31.619474146594492</c:v>
                </c:pt>
                <c:pt idx="25">
                  <c:v>44.212669422440356</c:v>
                </c:pt>
                <c:pt idx="26">
                  <c:v>33.007434595300154</c:v>
                </c:pt>
                <c:pt idx="27">
                  <c:v>46.772009080124917</c:v>
                </c:pt>
                <c:pt idx="28">
                  <c:v>35.904737031580567</c:v>
                </c:pt>
                <c:pt idx="29">
                  <c:v>35.559390296850452</c:v>
                </c:pt>
                <c:pt idx="30">
                  <c:v>34.503415496910485</c:v>
                </c:pt>
                <c:pt idx="31">
                  <c:v>32.793163661836182</c:v>
                </c:pt>
                <c:pt idx="32">
                  <c:v>49.356904410042198</c:v>
                </c:pt>
                <c:pt idx="33">
                  <c:v>36.807006931558114</c:v>
                </c:pt>
                <c:pt idx="34">
                  <c:v>40.360601940120844</c:v>
                </c:pt>
                <c:pt idx="35">
                  <c:v>34.392096013211201</c:v>
                </c:pt>
                <c:pt idx="36">
                  <c:v>42.565808217757201</c:v>
                </c:pt>
                <c:pt idx="37">
                  <c:v>40.572982032119768</c:v>
                </c:pt>
                <c:pt idx="38">
                  <c:v>49.875242038363261</c:v>
                </c:pt>
                <c:pt idx="39">
                  <c:v>31.918669542985509</c:v>
                </c:pt>
                <c:pt idx="40">
                  <c:v>46.414569951538923</c:v>
                </c:pt>
                <c:pt idx="41">
                  <c:v>55.880215191287945</c:v>
                </c:pt>
                <c:pt idx="42">
                  <c:v>41.526652792095433</c:v>
                </c:pt>
                <c:pt idx="43">
                  <c:v>39.16215992368965</c:v>
                </c:pt>
                <c:pt idx="44">
                  <c:v>38.591345151769168</c:v>
                </c:pt>
                <c:pt idx="45">
                  <c:v>32.803794847753657</c:v>
                </c:pt>
                <c:pt idx="46">
                  <c:v>40.939424395794234</c:v>
                </c:pt>
                <c:pt idx="47">
                  <c:v>47.88551271733516</c:v>
                </c:pt>
                <c:pt idx="48">
                  <c:v>39.216961326226539</c:v>
                </c:pt>
                <c:pt idx="49">
                  <c:v>49.64954931699009</c:v>
                </c:pt>
                <c:pt idx="50">
                  <c:v>47.387546907954913</c:v>
                </c:pt>
                <c:pt idx="51">
                  <c:v>50.423911580561921</c:v>
                </c:pt>
                <c:pt idx="52">
                  <c:v>58.968868460047403</c:v>
                </c:pt>
                <c:pt idx="53">
                  <c:v>77.398433409958386</c:v>
                </c:pt>
                <c:pt idx="54">
                  <c:v>51.546661373833828</c:v>
                </c:pt>
                <c:pt idx="55">
                  <c:v>42.616437071946194</c:v>
                </c:pt>
                <c:pt idx="56">
                  <c:v>45.964224231500353</c:v>
                </c:pt>
                <c:pt idx="57">
                  <c:v>58.766267280492684</c:v>
                </c:pt>
                <c:pt idx="58">
                  <c:v>39.911011413178954</c:v>
                </c:pt>
                <c:pt idx="59">
                  <c:v>40.489136963275399</c:v>
                </c:pt>
                <c:pt idx="60">
                  <c:v>46.396516215350296</c:v>
                </c:pt>
                <c:pt idx="61">
                  <c:v>43.283886435523684</c:v>
                </c:pt>
                <c:pt idx="62">
                  <c:v>48.01409451894412</c:v>
                </c:pt>
                <c:pt idx="63">
                  <c:v>44.593214367390985</c:v>
                </c:pt>
                <c:pt idx="64">
                  <c:v>46.008534733731324</c:v>
                </c:pt>
                <c:pt idx="65">
                  <c:v>47.415274085214662</c:v>
                </c:pt>
                <c:pt idx="66">
                  <c:v>49.23705553064633</c:v>
                </c:pt>
                <c:pt idx="67">
                  <c:v>37.889456025281653</c:v>
                </c:pt>
                <c:pt idx="68">
                  <c:v>47.605575669737512</c:v>
                </c:pt>
                <c:pt idx="69">
                  <c:v>65.892069228088062</c:v>
                </c:pt>
                <c:pt idx="70">
                  <c:v>43.884101122796331</c:v>
                </c:pt>
                <c:pt idx="71">
                  <c:v>62.413485532652508</c:v>
                </c:pt>
                <c:pt idx="72">
                  <c:v>46.201443724560534</c:v>
                </c:pt>
                <c:pt idx="73">
                  <c:v>43.390011261262025</c:v>
                </c:pt>
                <c:pt idx="74">
                  <c:v>42.518076771278295</c:v>
                </c:pt>
                <c:pt idx="75">
                  <c:v>46.998617528744099</c:v>
                </c:pt>
                <c:pt idx="76">
                  <c:v>52.301314496692278</c:v>
                </c:pt>
                <c:pt idx="77">
                  <c:v>46.017754620454284</c:v>
                </c:pt>
                <c:pt idx="78">
                  <c:v>57.172325534127062</c:v>
                </c:pt>
                <c:pt idx="79">
                  <c:v>46.595212397937239</c:v>
                </c:pt>
                <c:pt idx="80">
                  <c:v>46.087546675196442</c:v>
                </c:pt>
                <c:pt idx="81">
                  <c:v>41.628803940124541</c:v>
                </c:pt>
                <c:pt idx="82">
                  <c:v>45.661965138951217</c:v>
                </c:pt>
                <c:pt idx="83">
                  <c:v>44.35958725235438</c:v>
                </c:pt>
                <c:pt idx="84">
                  <c:v>44.901256784064103</c:v>
                </c:pt>
                <c:pt idx="85">
                  <c:v>45.172657734829848</c:v>
                </c:pt>
                <c:pt idx="86">
                  <c:v>60.037386206271329</c:v>
                </c:pt>
                <c:pt idx="87">
                  <c:v>43.54193626525948</c:v>
                </c:pt>
                <c:pt idx="88">
                  <c:v>42.583549089349134</c:v>
                </c:pt>
                <c:pt idx="89">
                  <c:v>42.376910507130944</c:v>
                </c:pt>
                <c:pt idx="90">
                  <c:v>39.209686085854806</c:v>
                </c:pt>
                <c:pt idx="91">
                  <c:v>41.249438160509342</c:v>
                </c:pt>
                <c:pt idx="92">
                  <c:v>36.008514120219068</c:v>
                </c:pt>
                <c:pt idx="93">
                  <c:v>39.281079478487037</c:v>
                </c:pt>
                <c:pt idx="94">
                  <c:v>43.395125089904589</c:v>
                </c:pt>
                <c:pt idx="95">
                  <c:v>52.206939547393787</c:v>
                </c:pt>
                <c:pt idx="96">
                  <c:v>44.84243235797635</c:v>
                </c:pt>
                <c:pt idx="97">
                  <c:v>49.812905975263256</c:v>
                </c:pt>
                <c:pt idx="98">
                  <c:v>36.27781206724076</c:v>
                </c:pt>
                <c:pt idx="99">
                  <c:v>40.908875250969508</c:v>
                </c:pt>
                <c:pt idx="100">
                  <c:v>40.720804681797844</c:v>
                </c:pt>
                <c:pt idx="101">
                  <c:v>41.204435339028947</c:v>
                </c:pt>
                <c:pt idx="102">
                  <c:v>41.938779594913463</c:v>
                </c:pt>
                <c:pt idx="103">
                  <c:v>38.166059056456206</c:v>
                </c:pt>
                <c:pt idx="104">
                  <c:v>40.439125044050506</c:v>
                </c:pt>
                <c:pt idx="105">
                  <c:v>55.802062350521744</c:v>
                </c:pt>
                <c:pt idx="106">
                  <c:v>49.903295455330166</c:v>
                </c:pt>
                <c:pt idx="107">
                  <c:v>36.12397019543662</c:v>
                </c:pt>
                <c:pt idx="108">
                  <c:v>40.917258086921031</c:v>
                </c:pt>
                <c:pt idx="109">
                  <c:v>42.524721749484996</c:v>
                </c:pt>
                <c:pt idx="110">
                  <c:v>41.915387110169796</c:v>
                </c:pt>
                <c:pt idx="111">
                  <c:v>43.447546391506719</c:v>
                </c:pt>
                <c:pt idx="112">
                  <c:v>46.215678159424577</c:v>
                </c:pt>
                <c:pt idx="113">
                  <c:v>39.935623108036665</c:v>
                </c:pt>
                <c:pt idx="114">
                  <c:v>45.086266816561455</c:v>
                </c:pt>
                <c:pt idx="115">
                  <c:v>46.065757632769134</c:v>
                </c:pt>
                <c:pt idx="116">
                  <c:v>42.100164521076195</c:v>
                </c:pt>
                <c:pt idx="117">
                  <c:v>51.079474929192003</c:v>
                </c:pt>
                <c:pt idx="118">
                  <c:v>51.157273300417742</c:v>
                </c:pt>
                <c:pt idx="119">
                  <c:v>41.309586425194745</c:v>
                </c:pt>
                <c:pt idx="120">
                  <c:v>32.515815535329274</c:v>
                </c:pt>
                <c:pt idx="121">
                  <c:v>32.373572988991391</c:v>
                </c:pt>
                <c:pt idx="122">
                  <c:v>34.345278925914599</c:v>
                </c:pt>
                <c:pt idx="123">
                  <c:v>39.913180525823236</c:v>
                </c:pt>
                <c:pt idx="124">
                  <c:v>37.531336688327244</c:v>
                </c:pt>
                <c:pt idx="125">
                  <c:v>41.868067684928988</c:v>
                </c:pt>
                <c:pt idx="126">
                  <c:v>55.224257810232594</c:v>
                </c:pt>
                <c:pt idx="127">
                  <c:v>46.515640880855472</c:v>
                </c:pt>
                <c:pt idx="128">
                  <c:v>45.987825142949546</c:v>
                </c:pt>
                <c:pt idx="129">
                  <c:v>42.350754108517769</c:v>
                </c:pt>
                <c:pt idx="130">
                  <c:v>47.099066775884943</c:v>
                </c:pt>
                <c:pt idx="131">
                  <c:v>46.425601581556577</c:v>
                </c:pt>
                <c:pt idx="132">
                  <c:v>45.556293149669095</c:v>
                </c:pt>
                <c:pt idx="133">
                  <c:v>48.288906487533765</c:v>
                </c:pt>
                <c:pt idx="134">
                  <c:v>64.825453730651574</c:v>
                </c:pt>
                <c:pt idx="135">
                  <c:v>52.183919752747812</c:v>
                </c:pt>
                <c:pt idx="136">
                  <c:v>42.950667312715339</c:v>
                </c:pt>
                <c:pt idx="137">
                  <c:v>41.225971162063978</c:v>
                </c:pt>
                <c:pt idx="138">
                  <c:v>62.323423894633528</c:v>
                </c:pt>
                <c:pt idx="139">
                  <c:v>49.753058797317067</c:v>
                </c:pt>
                <c:pt idx="140">
                  <c:v>40.916548969567145</c:v>
                </c:pt>
                <c:pt idx="141">
                  <c:v>48.581068898750935</c:v>
                </c:pt>
                <c:pt idx="142">
                  <c:v>55.598647100376198</c:v>
                </c:pt>
                <c:pt idx="143">
                  <c:v>44.389709126263106</c:v>
                </c:pt>
                <c:pt idx="144">
                  <c:v>45.960276948421907</c:v>
                </c:pt>
                <c:pt idx="145">
                  <c:v>58.895577235620792</c:v>
                </c:pt>
                <c:pt idx="146">
                  <c:v>43.983906428956878</c:v>
                </c:pt>
                <c:pt idx="147">
                  <c:v>45.475404558350732</c:v>
                </c:pt>
                <c:pt idx="148">
                  <c:v>45.571032085595661</c:v>
                </c:pt>
                <c:pt idx="149">
                  <c:v>36.504489735052431</c:v>
                </c:pt>
                <c:pt idx="150">
                  <c:v>39.707170638166616</c:v>
                </c:pt>
                <c:pt idx="151">
                  <c:v>43.065375179362022</c:v>
                </c:pt>
                <c:pt idx="152">
                  <c:v>36.530630272618239</c:v>
                </c:pt>
                <c:pt idx="153">
                  <c:v>50.862638824674612</c:v>
                </c:pt>
                <c:pt idx="154">
                  <c:v>40.184197007326603</c:v>
                </c:pt>
                <c:pt idx="155">
                  <c:v>33.325646890723398</c:v>
                </c:pt>
                <c:pt idx="156">
                  <c:v>34.254079244739813</c:v>
                </c:pt>
                <c:pt idx="157">
                  <c:v>30.728116575080797</c:v>
                </c:pt>
                <c:pt idx="158">
                  <c:v>31.375203050891866</c:v>
                </c:pt>
                <c:pt idx="159">
                  <c:v>37.764538410135344</c:v>
                </c:pt>
                <c:pt idx="160">
                  <c:v>42.756520143448441</c:v>
                </c:pt>
                <c:pt idx="161">
                  <c:v>42.270875564062521</c:v>
                </c:pt>
                <c:pt idx="162">
                  <c:v>21.011623333024232</c:v>
                </c:pt>
                <c:pt idx="163">
                  <c:v>39.921182680874495</c:v>
                </c:pt>
                <c:pt idx="164">
                  <c:v>35.144253192115059</c:v>
                </c:pt>
                <c:pt idx="165">
                  <c:v>39.964738883626211</c:v>
                </c:pt>
                <c:pt idx="166">
                  <c:v>45.238734388463349</c:v>
                </c:pt>
                <c:pt idx="167">
                  <c:v>38.454305819352065</c:v>
                </c:pt>
                <c:pt idx="168">
                  <c:v>43.235747801875831</c:v>
                </c:pt>
                <c:pt idx="169">
                  <c:v>38.502714968253692</c:v>
                </c:pt>
                <c:pt idx="170">
                  <c:v>39.157606234268613</c:v>
                </c:pt>
                <c:pt idx="171">
                  <c:v>46.367938726757195</c:v>
                </c:pt>
                <c:pt idx="172">
                  <c:v>45.078459850188487</c:v>
                </c:pt>
                <c:pt idx="173">
                  <c:v>35.305318672647829</c:v>
                </c:pt>
                <c:pt idx="174">
                  <c:v>33.05892875283147</c:v>
                </c:pt>
                <c:pt idx="175">
                  <c:v>34.378081616876152</c:v>
                </c:pt>
                <c:pt idx="176">
                  <c:v>33.21800641444819</c:v>
                </c:pt>
                <c:pt idx="177">
                  <c:v>36.964282112491404</c:v>
                </c:pt>
                <c:pt idx="178">
                  <c:v>35.830855705979921</c:v>
                </c:pt>
                <c:pt idx="179">
                  <c:v>40.384442432278597</c:v>
                </c:pt>
                <c:pt idx="180">
                  <c:v>36.758085718162405</c:v>
                </c:pt>
                <c:pt idx="181">
                  <c:v>29.95989459208975</c:v>
                </c:pt>
                <c:pt idx="182">
                  <c:v>37.370346110032855</c:v>
                </c:pt>
                <c:pt idx="183">
                  <c:v>34.508511392455958</c:v>
                </c:pt>
                <c:pt idx="184">
                  <c:v>37.405158877968475</c:v>
                </c:pt>
                <c:pt idx="185">
                  <c:v>46.683906128957794</c:v>
                </c:pt>
                <c:pt idx="186">
                  <c:v>40.022753277008512</c:v>
                </c:pt>
                <c:pt idx="187">
                  <c:v>36.337445491342855</c:v>
                </c:pt>
                <c:pt idx="188">
                  <c:v>40.490450782495557</c:v>
                </c:pt>
                <c:pt idx="189">
                  <c:v>40.910430197028056</c:v>
                </c:pt>
                <c:pt idx="190">
                  <c:v>38.402332335250037</c:v>
                </c:pt>
                <c:pt idx="191">
                  <c:v>30.295578983301994</c:v>
                </c:pt>
                <c:pt idx="192">
                  <c:v>32.301314404365904</c:v>
                </c:pt>
                <c:pt idx="193">
                  <c:v>39.813541819185488</c:v>
                </c:pt>
                <c:pt idx="194">
                  <c:v>34.706097451518126</c:v>
                </c:pt>
                <c:pt idx="195">
                  <c:v>38.582749863764519</c:v>
                </c:pt>
                <c:pt idx="196">
                  <c:v>38.481661069771135</c:v>
                </c:pt>
                <c:pt idx="197">
                  <c:v>33.532621664749371</c:v>
                </c:pt>
                <c:pt idx="198">
                  <c:v>44.393663698412055</c:v>
                </c:pt>
                <c:pt idx="199">
                  <c:v>36.235672246808569</c:v>
                </c:pt>
                <c:pt idx="200">
                  <c:v>45.196241607859307</c:v>
                </c:pt>
                <c:pt idx="201">
                  <c:v>39.109472052319155</c:v>
                </c:pt>
                <c:pt idx="202">
                  <c:v>50.716346446904105</c:v>
                </c:pt>
                <c:pt idx="203">
                  <c:v>63.101008455255979</c:v>
                </c:pt>
                <c:pt idx="204">
                  <c:v>51.64050609556476</c:v>
                </c:pt>
                <c:pt idx="205">
                  <c:v>31.450324241957652</c:v>
                </c:pt>
                <c:pt idx="206">
                  <c:v>44.284229174479606</c:v>
                </c:pt>
                <c:pt idx="207">
                  <c:v>43.535094501437378</c:v>
                </c:pt>
                <c:pt idx="208">
                  <c:v>57.036391844120359</c:v>
                </c:pt>
                <c:pt idx="209">
                  <c:v>36.829514756874801</c:v>
                </c:pt>
                <c:pt idx="210">
                  <c:v>42.925508795698931</c:v>
                </c:pt>
                <c:pt idx="211">
                  <c:v>40.615261800936587</c:v>
                </c:pt>
                <c:pt idx="212">
                  <c:v>26.19321179970175</c:v>
                </c:pt>
                <c:pt idx="213">
                  <c:v>37.070067473242347</c:v>
                </c:pt>
                <c:pt idx="214">
                  <c:v>34.639211588156286</c:v>
                </c:pt>
                <c:pt idx="215">
                  <c:v>45.698542754939687</c:v>
                </c:pt>
                <c:pt idx="216">
                  <c:v>49.309065730288488</c:v>
                </c:pt>
                <c:pt idx="217">
                  <c:v>46.748643393533989</c:v>
                </c:pt>
                <c:pt idx="218">
                  <c:v>47.944254773157404</c:v>
                </c:pt>
                <c:pt idx="219">
                  <c:v>34.21093032983562</c:v>
                </c:pt>
                <c:pt idx="220">
                  <c:v>39.084989577260934</c:v>
                </c:pt>
                <c:pt idx="221">
                  <c:v>42.360725432932753</c:v>
                </c:pt>
                <c:pt idx="222">
                  <c:v>47.767247865750562</c:v>
                </c:pt>
                <c:pt idx="223">
                  <c:v>43.033874272877419</c:v>
                </c:pt>
                <c:pt idx="224">
                  <c:v>39.282313206885235</c:v>
                </c:pt>
                <c:pt idx="225">
                  <c:v>51.608521590815599</c:v>
                </c:pt>
                <c:pt idx="226">
                  <c:v>41.294105025228511</c:v>
                </c:pt>
                <c:pt idx="227">
                  <c:v>38.108864759335866</c:v>
                </c:pt>
                <c:pt idx="228">
                  <c:v>31.672412719565123</c:v>
                </c:pt>
                <c:pt idx="229">
                  <c:v>33.867200927823212</c:v>
                </c:pt>
                <c:pt idx="230">
                  <c:v>47.117246992139215</c:v>
                </c:pt>
                <c:pt idx="231">
                  <c:v>34.747425803644369</c:v>
                </c:pt>
                <c:pt idx="232">
                  <c:v>35.670121268917107</c:v>
                </c:pt>
                <c:pt idx="233">
                  <c:v>42.788787442461206</c:v>
                </c:pt>
                <c:pt idx="234">
                  <c:v>29.282048066994498</c:v>
                </c:pt>
                <c:pt idx="235">
                  <c:v>45.313209887645876</c:v>
                </c:pt>
                <c:pt idx="236">
                  <c:v>37.457220294497745</c:v>
                </c:pt>
                <c:pt idx="237">
                  <c:v>33.54410971676996</c:v>
                </c:pt>
                <c:pt idx="238">
                  <c:v>34.722643241467225</c:v>
                </c:pt>
                <c:pt idx="239">
                  <c:v>36.308860207236613</c:v>
                </c:pt>
                <c:pt idx="240">
                  <c:v>34.864608670393793</c:v>
                </c:pt>
                <c:pt idx="241">
                  <c:v>30.68972398917693</c:v>
                </c:pt>
                <c:pt idx="242">
                  <c:v>34.514022341913986</c:v>
                </c:pt>
                <c:pt idx="243">
                  <c:v>32.864895731228813</c:v>
                </c:pt>
                <c:pt idx="244">
                  <c:v>42.493073982044088</c:v>
                </c:pt>
                <c:pt idx="245">
                  <c:v>47.972298706910529</c:v>
                </c:pt>
                <c:pt idx="246">
                  <c:v>40.509906208614836</c:v>
                </c:pt>
                <c:pt idx="247">
                  <c:v>50.681361353456332</c:v>
                </c:pt>
                <c:pt idx="248">
                  <c:v>48.333187335307315</c:v>
                </c:pt>
                <c:pt idx="249">
                  <c:v>58.233894369281806</c:v>
                </c:pt>
                <c:pt idx="250">
                  <c:v>45.8550491024506</c:v>
                </c:pt>
                <c:pt idx="251">
                  <c:v>42.629616383085597</c:v>
                </c:pt>
                <c:pt idx="252">
                  <c:v>49.228437096509197</c:v>
                </c:pt>
                <c:pt idx="253">
                  <c:v>45.089913707633521</c:v>
                </c:pt>
                <c:pt idx="254">
                  <c:v>36.418398722314251</c:v>
                </c:pt>
                <c:pt idx="255">
                  <c:v>40.921125530612954</c:v>
                </c:pt>
                <c:pt idx="256">
                  <c:v>42.88683317724675</c:v>
                </c:pt>
                <c:pt idx="257">
                  <c:v>52.371248128210709</c:v>
                </c:pt>
                <c:pt idx="258">
                  <c:v>50.717009535316819</c:v>
                </c:pt>
                <c:pt idx="259">
                  <c:v>37.394261723134214</c:v>
                </c:pt>
                <c:pt idx="260">
                  <c:v>42.53834828456349</c:v>
                </c:pt>
                <c:pt idx="261">
                  <c:v>45.82528767271485</c:v>
                </c:pt>
                <c:pt idx="262">
                  <c:v>37.525325261827547</c:v>
                </c:pt>
                <c:pt idx="263">
                  <c:v>36.395860400036057</c:v>
                </c:pt>
                <c:pt idx="264">
                  <c:v>41.900688688013986</c:v>
                </c:pt>
                <c:pt idx="265">
                  <c:v>55.44563339179961</c:v>
                </c:pt>
                <c:pt idx="266">
                  <c:v>40.666669306079811</c:v>
                </c:pt>
                <c:pt idx="267">
                  <c:v>46.945984303681485</c:v>
                </c:pt>
                <c:pt idx="268">
                  <c:v>48.628282488265363</c:v>
                </c:pt>
                <c:pt idx="269">
                  <c:v>39.523709088377913</c:v>
                </c:pt>
                <c:pt idx="270">
                  <c:v>40.205593720931077</c:v>
                </c:pt>
                <c:pt idx="271">
                  <c:v>38.519705006690486</c:v>
                </c:pt>
                <c:pt idx="272">
                  <c:v>37.965885782890389</c:v>
                </c:pt>
                <c:pt idx="273">
                  <c:v>33.391395781754291</c:v>
                </c:pt>
                <c:pt idx="274">
                  <c:v>38.221731395846362</c:v>
                </c:pt>
                <c:pt idx="275">
                  <c:v>39.993244129297267</c:v>
                </c:pt>
                <c:pt idx="276">
                  <c:v>39.912005050559387</c:v>
                </c:pt>
                <c:pt idx="277">
                  <c:v>45.582875268134444</c:v>
                </c:pt>
                <c:pt idx="278">
                  <c:v>41.045387772319728</c:v>
                </c:pt>
                <c:pt idx="279">
                  <c:v>47.729806483006875</c:v>
                </c:pt>
                <c:pt idx="280">
                  <c:v>42.117081896033035</c:v>
                </c:pt>
                <c:pt idx="281">
                  <c:v>51.692542979023543</c:v>
                </c:pt>
                <c:pt idx="282">
                  <c:v>48.727263090322701</c:v>
                </c:pt>
                <c:pt idx="283">
                  <c:v>37.98390444838693</c:v>
                </c:pt>
                <c:pt idx="284">
                  <c:v>36.559349479190956</c:v>
                </c:pt>
                <c:pt idx="285">
                  <c:v>34.429192400451349</c:v>
                </c:pt>
                <c:pt idx="286">
                  <c:v>42.710127193172077</c:v>
                </c:pt>
                <c:pt idx="287">
                  <c:v>33.355129172667716</c:v>
                </c:pt>
                <c:pt idx="288">
                  <c:v>44.22451015718709</c:v>
                </c:pt>
                <c:pt idx="289">
                  <c:v>36.126876937321569</c:v>
                </c:pt>
                <c:pt idx="290">
                  <c:v>36.769597554537413</c:v>
                </c:pt>
                <c:pt idx="291">
                  <c:v>34.586033327205769</c:v>
                </c:pt>
                <c:pt idx="292">
                  <c:v>33.909089485594855</c:v>
                </c:pt>
                <c:pt idx="293">
                  <c:v>38.854612328288269</c:v>
                </c:pt>
                <c:pt idx="294">
                  <c:v>55.246856086234772</c:v>
                </c:pt>
                <c:pt idx="295">
                  <c:v>41.119047911185177</c:v>
                </c:pt>
                <c:pt idx="296">
                  <c:v>45.981011052750397</c:v>
                </c:pt>
                <c:pt idx="297">
                  <c:v>36.852943053849209</c:v>
                </c:pt>
                <c:pt idx="298">
                  <c:v>46.622780352722764</c:v>
                </c:pt>
                <c:pt idx="299">
                  <c:v>47.489266317077593</c:v>
                </c:pt>
                <c:pt idx="300">
                  <c:v>37.029210755951766</c:v>
                </c:pt>
                <c:pt idx="301">
                  <c:v>30.741992766301955</c:v>
                </c:pt>
                <c:pt idx="302">
                  <c:v>33.538925206488564</c:v>
                </c:pt>
                <c:pt idx="303">
                  <c:v>34.028480516585745</c:v>
                </c:pt>
                <c:pt idx="304">
                  <c:v>40.104204902343554</c:v>
                </c:pt>
                <c:pt idx="305">
                  <c:v>42.437015278133146</c:v>
                </c:pt>
                <c:pt idx="306">
                  <c:v>62.859307841084245</c:v>
                </c:pt>
                <c:pt idx="307">
                  <c:v>44.641747102583039</c:v>
                </c:pt>
                <c:pt idx="308">
                  <c:v>48.767501961410204</c:v>
                </c:pt>
                <c:pt idx="309">
                  <c:v>50.85405843037141</c:v>
                </c:pt>
                <c:pt idx="310">
                  <c:v>53.861664764692662</c:v>
                </c:pt>
                <c:pt idx="311">
                  <c:v>49.158837790807311</c:v>
                </c:pt>
                <c:pt idx="312">
                  <c:v>44.102378234468212</c:v>
                </c:pt>
                <c:pt idx="313">
                  <c:v>42.176602443013429</c:v>
                </c:pt>
                <c:pt idx="314">
                  <c:v>51.03912142128965</c:v>
                </c:pt>
                <c:pt idx="315">
                  <c:v>41.545392501558077</c:v>
                </c:pt>
                <c:pt idx="316">
                  <c:v>66.951661725026042</c:v>
                </c:pt>
                <c:pt idx="317">
                  <c:v>51.596605044499029</c:v>
                </c:pt>
                <c:pt idx="318">
                  <c:v>44.92209584264991</c:v>
                </c:pt>
                <c:pt idx="319">
                  <c:v>40.362293206432007</c:v>
                </c:pt>
                <c:pt idx="320">
                  <c:v>50.492931666359482</c:v>
                </c:pt>
                <c:pt idx="321">
                  <c:v>34.409089391679835</c:v>
                </c:pt>
                <c:pt idx="322">
                  <c:v>46.621135727097588</c:v>
                </c:pt>
                <c:pt idx="323">
                  <c:v>33.67885500613658</c:v>
                </c:pt>
                <c:pt idx="324">
                  <c:v>40.10796063378821</c:v>
                </c:pt>
                <c:pt idx="325">
                  <c:v>39.241745113917986</c:v>
                </c:pt>
                <c:pt idx="326">
                  <c:v>42.483041510889606</c:v>
                </c:pt>
                <c:pt idx="327">
                  <c:v>37.1782195281965</c:v>
                </c:pt>
                <c:pt idx="328">
                  <c:v>31.197159282545925</c:v>
                </c:pt>
                <c:pt idx="329">
                  <c:v>38.574654819280816</c:v>
                </c:pt>
                <c:pt idx="330">
                  <c:v>34.637582054461291</c:v>
                </c:pt>
                <c:pt idx="331">
                  <c:v>42.564551327947157</c:v>
                </c:pt>
                <c:pt idx="332">
                  <c:v>48.321340558736658</c:v>
                </c:pt>
                <c:pt idx="333">
                  <c:v>38.293156779925134</c:v>
                </c:pt>
                <c:pt idx="334">
                  <c:v>40.968684179365852</c:v>
                </c:pt>
                <c:pt idx="335">
                  <c:v>41.545472438297722</c:v>
                </c:pt>
                <c:pt idx="336">
                  <c:v>38.739439718324618</c:v>
                </c:pt>
                <c:pt idx="337">
                  <c:v>37.21477141544726</c:v>
                </c:pt>
                <c:pt idx="338">
                  <c:v>42.751857650513045</c:v>
                </c:pt>
                <c:pt idx="339">
                  <c:v>37.554027446635089</c:v>
                </c:pt>
                <c:pt idx="340">
                  <c:v>40.220276424406507</c:v>
                </c:pt>
                <c:pt idx="341">
                  <c:v>47.748049160628909</c:v>
                </c:pt>
                <c:pt idx="342">
                  <c:v>41.424891736107256</c:v>
                </c:pt>
                <c:pt idx="343">
                  <c:v>41.411749144353095</c:v>
                </c:pt>
                <c:pt idx="344">
                  <c:v>35.191517399200322</c:v>
                </c:pt>
                <c:pt idx="345">
                  <c:v>27.669109770801875</c:v>
                </c:pt>
                <c:pt idx="346">
                  <c:v>51.219552144968723</c:v>
                </c:pt>
                <c:pt idx="347">
                  <c:v>47.816877687343357</c:v>
                </c:pt>
                <c:pt idx="348">
                  <c:v>36.112198156929423</c:v>
                </c:pt>
                <c:pt idx="349">
                  <c:v>35.466087788199971</c:v>
                </c:pt>
                <c:pt idx="350">
                  <c:v>37.646856209195036</c:v>
                </c:pt>
                <c:pt idx="351">
                  <c:v>42.295756932197889</c:v>
                </c:pt>
                <c:pt idx="352">
                  <c:v>51.617930418965898</c:v>
                </c:pt>
                <c:pt idx="353">
                  <c:v>31.692762575575586</c:v>
                </c:pt>
                <c:pt idx="354">
                  <c:v>43.798432789296953</c:v>
                </c:pt>
                <c:pt idx="355">
                  <c:v>33.982187250339386</c:v>
                </c:pt>
                <c:pt idx="356">
                  <c:v>24.644406437368755</c:v>
                </c:pt>
                <c:pt idx="357">
                  <c:v>40.15854074368383</c:v>
                </c:pt>
                <c:pt idx="358">
                  <c:v>41.439482452735433</c:v>
                </c:pt>
                <c:pt idx="359">
                  <c:v>29.780962166295758</c:v>
                </c:pt>
                <c:pt idx="360">
                  <c:v>32.033344676487147</c:v>
                </c:pt>
                <c:pt idx="361">
                  <c:v>36.86203477894562</c:v>
                </c:pt>
                <c:pt idx="362">
                  <c:v>40.220872034207424</c:v>
                </c:pt>
                <c:pt idx="363">
                  <c:v>26.181103048254844</c:v>
                </c:pt>
                <c:pt idx="364">
                  <c:v>40.426979179406459</c:v>
                </c:pt>
                <c:pt idx="365">
                  <c:v>44.612599111823904</c:v>
                </c:pt>
                <c:pt idx="366">
                  <c:v>48.007458065503357</c:v>
                </c:pt>
                <c:pt idx="367">
                  <c:v>44.166965526597011</c:v>
                </c:pt>
                <c:pt idx="368">
                  <c:v>37.246810556004277</c:v>
                </c:pt>
                <c:pt idx="369">
                  <c:v>44.619106332323113</c:v>
                </c:pt>
                <c:pt idx="370">
                  <c:v>45.054938316672754</c:v>
                </c:pt>
                <c:pt idx="371">
                  <c:v>46.330000418177001</c:v>
                </c:pt>
                <c:pt idx="372">
                  <c:v>44.026844973842437</c:v>
                </c:pt>
                <c:pt idx="373">
                  <c:v>48.873239173414234</c:v>
                </c:pt>
                <c:pt idx="374">
                  <c:v>41.654585285679183</c:v>
                </c:pt>
                <c:pt idx="375">
                  <c:v>47.604343822302091</c:v>
                </c:pt>
                <c:pt idx="376">
                  <c:v>43.055029966715672</c:v>
                </c:pt>
                <c:pt idx="377">
                  <c:v>53.114507210117928</c:v>
                </c:pt>
                <c:pt idx="378">
                  <c:v>36.945733016814181</c:v>
                </c:pt>
                <c:pt idx="379">
                  <c:v>47.969797308107331</c:v>
                </c:pt>
                <c:pt idx="380">
                  <c:v>44.995280247423999</c:v>
                </c:pt>
                <c:pt idx="381">
                  <c:v>52.245440442981916</c:v>
                </c:pt>
                <c:pt idx="382">
                  <c:v>29.215360018193802</c:v>
                </c:pt>
                <c:pt idx="383">
                  <c:v>34.215431904625405</c:v>
                </c:pt>
                <c:pt idx="384">
                  <c:v>38.52932424418907</c:v>
                </c:pt>
                <c:pt idx="385">
                  <c:v>52.477331774563595</c:v>
                </c:pt>
                <c:pt idx="386">
                  <c:v>44.487523142771977</c:v>
                </c:pt>
                <c:pt idx="387">
                  <c:v>43.668753652345856</c:v>
                </c:pt>
                <c:pt idx="388">
                  <c:v>36.347763113958607</c:v>
                </c:pt>
                <c:pt idx="389">
                  <c:v>49.15440967917533</c:v>
                </c:pt>
                <c:pt idx="390">
                  <c:v>35.989424407344039</c:v>
                </c:pt>
                <c:pt idx="391">
                  <c:v>42.094770787106285</c:v>
                </c:pt>
                <c:pt idx="392">
                  <c:v>43.371073547273234</c:v>
                </c:pt>
                <c:pt idx="393">
                  <c:v>46.125100047383114</c:v>
                </c:pt>
                <c:pt idx="394">
                  <c:v>40.802533844631895</c:v>
                </c:pt>
                <c:pt idx="395">
                  <c:v>37.792044780502671</c:v>
                </c:pt>
                <c:pt idx="396">
                  <c:v>49.444079566663355</c:v>
                </c:pt>
                <c:pt idx="397">
                  <c:v>35.550532975946837</c:v>
                </c:pt>
                <c:pt idx="398">
                  <c:v>42.460825101825677</c:v>
                </c:pt>
                <c:pt idx="399">
                  <c:v>34.719310677449521</c:v>
                </c:pt>
                <c:pt idx="400">
                  <c:v>44.15133590088908</c:v>
                </c:pt>
                <c:pt idx="401">
                  <c:v>36.770372937367107</c:v>
                </c:pt>
                <c:pt idx="402">
                  <c:v>44.980269896542296</c:v>
                </c:pt>
                <c:pt idx="403">
                  <c:v>50.134054874482068</c:v>
                </c:pt>
                <c:pt idx="404">
                  <c:v>39.156521199102187</c:v>
                </c:pt>
                <c:pt idx="405">
                  <c:v>54.87354095140256</c:v>
                </c:pt>
                <c:pt idx="406">
                  <c:v>42.351521497919265</c:v>
                </c:pt>
                <c:pt idx="407">
                  <c:v>39.647702035554254</c:v>
                </c:pt>
                <c:pt idx="408">
                  <c:v>48.668802390018868</c:v>
                </c:pt>
                <c:pt idx="409">
                  <c:v>42.877557510278649</c:v>
                </c:pt>
                <c:pt idx="410">
                  <c:v>40.388185320084801</c:v>
                </c:pt>
                <c:pt idx="411">
                  <c:v>50.335022434284902</c:v>
                </c:pt>
                <c:pt idx="412">
                  <c:v>47.266495981634861</c:v>
                </c:pt>
                <c:pt idx="413">
                  <c:v>52.806234817208342</c:v>
                </c:pt>
                <c:pt idx="414">
                  <c:v>45.306771051110985</c:v>
                </c:pt>
                <c:pt idx="415">
                  <c:v>50.836392278594602</c:v>
                </c:pt>
                <c:pt idx="416">
                  <c:v>41.861214263190732</c:v>
                </c:pt>
                <c:pt idx="417">
                  <c:v>47.796045795869709</c:v>
                </c:pt>
                <c:pt idx="418">
                  <c:v>36.954345232739726</c:v>
                </c:pt>
                <c:pt idx="419">
                  <c:v>40.626173958705195</c:v>
                </c:pt>
                <c:pt idx="420">
                  <c:v>33.027965965244626</c:v>
                </c:pt>
                <c:pt idx="421">
                  <c:v>33.495642188299946</c:v>
                </c:pt>
                <c:pt idx="422">
                  <c:v>42.093025001240804</c:v>
                </c:pt>
                <c:pt idx="423">
                  <c:v>47.527025204360683</c:v>
                </c:pt>
                <c:pt idx="424">
                  <c:v>42.043858151022938</c:v>
                </c:pt>
                <c:pt idx="425">
                  <c:v>47.405937611990375</c:v>
                </c:pt>
                <c:pt idx="426">
                  <c:v>39.66741373803324</c:v>
                </c:pt>
                <c:pt idx="427">
                  <c:v>36.910124700607504</c:v>
                </c:pt>
                <c:pt idx="428">
                  <c:v>39.732606003017302</c:v>
                </c:pt>
                <c:pt idx="429">
                  <c:v>37.677727359148861</c:v>
                </c:pt>
                <c:pt idx="430">
                  <c:v>36.05936227032759</c:v>
                </c:pt>
                <c:pt idx="431">
                  <c:v>37.854023913845133</c:v>
                </c:pt>
                <c:pt idx="432">
                  <c:v>34.586554412830793</c:v>
                </c:pt>
                <c:pt idx="433">
                  <c:v>35.348921371495081</c:v>
                </c:pt>
                <c:pt idx="434">
                  <c:v>42.564521825960192</c:v>
                </c:pt>
                <c:pt idx="435">
                  <c:v>38.674081297984806</c:v>
                </c:pt>
                <c:pt idx="436">
                  <c:v>35.669055139996743</c:v>
                </c:pt>
                <c:pt idx="437">
                  <c:v>37.648071799611827</c:v>
                </c:pt>
                <c:pt idx="438">
                  <c:v>35.138717369534632</c:v>
                </c:pt>
                <c:pt idx="439">
                  <c:v>40.606591352025653</c:v>
                </c:pt>
                <c:pt idx="440">
                  <c:v>45.153210700047083</c:v>
                </c:pt>
                <c:pt idx="441">
                  <c:v>44.888238752474258</c:v>
                </c:pt>
                <c:pt idx="442">
                  <c:v>40.738541668510017</c:v>
                </c:pt>
                <c:pt idx="443">
                  <c:v>62.090119892422962</c:v>
                </c:pt>
                <c:pt idx="444">
                  <c:v>49.787418536264887</c:v>
                </c:pt>
                <c:pt idx="445">
                  <c:v>42.448469930909326</c:v>
                </c:pt>
                <c:pt idx="446">
                  <c:v>50.562815702357341</c:v>
                </c:pt>
                <c:pt idx="447">
                  <c:v>39.095484098656442</c:v>
                </c:pt>
                <c:pt idx="448">
                  <c:v>39.071392559583124</c:v>
                </c:pt>
                <c:pt idx="449">
                  <c:v>38.858228252424389</c:v>
                </c:pt>
                <c:pt idx="450">
                  <c:v>41.772032460318201</c:v>
                </c:pt>
                <c:pt idx="451">
                  <c:v>35.689083574169345</c:v>
                </c:pt>
                <c:pt idx="452">
                  <c:v>43.511933470863568</c:v>
                </c:pt>
                <c:pt idx="453">
                  <c:v>46.848182556884552</c:v>
                </c:pt>
                <c:pt idx="454">
                  <c:v>36.821906292354591</c:v>
                </c:pt>
                <c:pt idx="455">
                  <c:v>42.725233495248176</c:v>
                </c:pt>
                <c:pt idx="456">
                  <c:v>46.087156767102798</c:v>
                </c:pt>
                <c:pt idx="457">
                  <c:v>42.752043471166324</c:v>
                </c:pt>
                <c:pt idx="458">
                  <c:v>38.181427259211219</c:v>
                </c:pt>
                <c:pt idx="459">
                  <c:v>38.897822206412584</c:v>
                </c:pt>
                <c:pt idx="460">
                  <c:v>32.80771830765967</c:v>
                </c:pt>
                <c:pt idx="461">
                  <c:v>38.825695989014662</c:v>
                </c:pt>
                <c:pt idx="462">
                  <c:v>34.608481395883196</c:v>
                </c:pt>
                <c:pt idx="463">
                  <c:v>46.128899413803424</c:v>
                </c:pt>
                <c:pt idx="464">
                  <c:v>35.81543011929714</c:v>
                </c:pt>
                <c:pt idx="465">
                  <c:v>37.14808345451722</c:v>
                </c:pt>
                <c:pt idx="466">
                  <c:v>41.444241885363638</c:v>
                </c:pt>
                <c:pt idx="467">
                  <c:v>31.581269096469541</c:v>
                </c:pt>
                <c:pt idx="468">
                  <c:v>44.269196544280696</c:v>
                </c:pt>
                <c:pt idx="469">
                  <c:v>37.321424723351512</c:v>
                </c:pt>
                <c:pt idx="470">
                  <c:v>45.336163098193715</c:v>
                </c:pt>
                <c:pt idx="471">
                  <c:v>42.354689070017884</c:v>
                </c:pt>
                <c:pt idx="472">
                  <c:v>42.301694419950884</c:v>
                </c:pt>
                <c:pt idx="473">
                  <c:v>34.397918142882617</c:v>
                </c:pt>
                <c:pt idx="474">
                  <c:v>34.753740096008372</c:v>
                </c:pt>
                <c:pt idx="475">
                  <c:v>38.839069194982052</c:v>
                </c:pt>
                <c:pt idx="476">
                  <c:v>43.997385932694485</c:v>
                </c:pt>
                <c:pt idx="477">
                  <c:v>34.798086343586093</c:v>
                </c:pt>
                <c:pt idx="478">
                  <c:v>47.79942572985123</c:v>
                </c:pt>
                <c:pt idx="479">
                  <c:v>44.246265430396541</c:v>
                </c:pt>
                <c:pt idx="480">
                  <c:v>42.183286463931687</c:v>
                </c:pt>
                <c:pt idx="481">
                  <c:v>50.566116117641762</c:v>
                </c:pt>
                <c:pt idx="482">
                  <c:v>42.902538335137962</c:v>
                </c:pt>
                <c:pt idx="483">
                  <c:v>31.818632034535629</c:v>
                </c:pt>
                <c:pt idx="484">
                  <c:v>42.64823587912236</c:v>
                </c:pt>
                <c:pt idx="485">
                  <c:v>44.075693123271435</c:v>
                </c:pt>
                <c:pt idx="486">
                  <c:v>36.971419969698985</c:v>
                </c:pt>
                <c:pt idx="487">
                  <c:v>37.716201394399512</c:v>
                </c:pt>
                <c:pt idx="488">
                  <c:v>42.567606736731875</c:v>
                </c:pt>
                <c:pt idx="489">
                  <c:v>40.758666811526325</c:v>
                </c:pt>
                <c:pt idx="490">
                  <c:v>32.959490023929611</c:v>
                </c:pt>
                <c:pt idx="491">
                  <c:v>37.647996698434198</c:v>
                </c:pt>
                <c:pt idx="492">
                  <c:v>39.455337870699879</c:v>
                </c:pt>
                <c:pt idx="493">
                  <c:v>43.292370270535912</c:v>
                </c:pt>
                <c:pt idx="494">
                  <c:v>44.135891648926744</c:v>
                </c:pt>
                <c:pt idx="495">
                  <c:v>37.604776136405448</c:v>
                </c:pt>
                <c:pt idx="496">
                  <c:v>39.261251242761787</c:v>
                </c:pt>
                <c:pt idx="497">
                  <c:v>43.601067006375402</c:v>
                </c:pt>
                <c:pt idx="498">
                  <c:v>37.234496419703618</c:v>
                </c:pt>
                <c:pt idx="499">
                  <c:v>33.119299016950585</c:v>
                </c:pt>
                <c:pt idx="500">
                  <c:v>40.701851050815748</c:v>
                </c:pt>
                <c:pt idx="501">
                  <c:v>42.33900258222512</c:v>
                </c:pt>
                <c:pt idx="502">
                  <c:v>39.855029360050636</c:v>
                </c:pt>
                <c:pt idx="503">
                  <c:v>52.743931698272299</c:v>
                </c:pt>
                <c:pt idx="504">
                  <c:v>43.308279805326762</c:v>
                </c:pt>
                <c:pt idx="505">
                  <c:v>43.275450025348327</c:v>
                </c:pt>
                <c:pt idx="506">
                  <c:v>51.208097028313745</c:v>
                </c:pt>
                <c:pt idx="507">
                  <c:v>36.655945443999002</c:v>
                </c:pt>
                <c:pt idx="508">
                  <c:v>38.543890074796458</c:v>
                </c:pt>
                <c:pt idx="509">
                  <c:v>44.418875360509219</c:v>
                </c:pt>
                <c:pt idx="510">
                  <c:v>47.889775841264488</c:v>
                </c:pt>
                <c:pt idx="511">
                  <c:v>51.450230427254489</c:v>
                </c:pt>
                <c:pt idx="512">
                  <c:v>48.203856414360914</c:v>
                </c:pt>
                <c:pt idx="513">
                  <c:v>29.748531051596217</c:v>
                </c:pt>
                <c:pt idx="514">
                  <c:v>34.50508556098076</c:v>
                </c:pt>
                <c:pt idx="515">
                  <c:v>37.110209661992776</c:v>
                </c:pt>
                <c:pt idx="516">
                  <c:v>40.488844226878385</c:v>
                </c:pt>
                <c:pt idx="517">
                  <c:v>54.699648503354865</c:v>
                </c:pt>
                <c:pt idx="518">
                  <c:v>47.056418644494954</c:v>
                </c:pt>
                <c:pt idx="519">
                  <c:v>41.517407871703632</c:v>
                </c:pt>
                <c:pt idx="520">
                  <c:v>51.984204200240328</c:v>
                </c:pt>
                <c:pt idx="521">
                  <c:v>50.14795098956688</c:v>
                </c:pt>
                <c:pt idx="522">
                  <c:v>51.10515471188787</c:v>
                </c:pt>
                <c:pt idx="523">
                  <c:v>35.530545667633476</c:v>
                </c:pt>
                <c:pt idx="524">
                  <c:v>59.271847356621791</c:v>
                </c:pt>
                <c:pt idx="525">
                  <c:v>41.984679399079255</c:v>
                </c:pt>
                <c:pt idx="526">
                  <c:v>41.070711196279461</c:v>
                </c:pt>
                <c:pt idx="527">
                  <c:v>31.505128098139949</c:v>
                </c:pt>
                <c:pt idx="528">
                  <c:v>43.843582306025496</c:v>
                </c:pt>
                <c:pt idx="529">
                  <c:v>50.755774697344407</c:v>
                </c:pt>
                <c:pt idx="530">
                  <c:v>40.994468721354892</c:v>
                </c:pt>
                <c:pt idx="531">
                  <c:v>35.330203458577571</c:v>
                </c:pt>
                <c:pt idx="532">
                  <c:v>38.283800263937053</c:v>
                </c:pt>
                <c:pt idx="533">
                  <c:v>45.527527510351263</c:v>
                </c:pt>
                <c:pt idx="534">
                  <c:v>52.132622423245721</c:v>
                </c:pt>
                <c:pt idx="535">
                  <c:v>36.778099542000753</c:v>
                </c:pt>
                <c:pt idx="536">
                  <c:v>43.864382880347719</c:v>
                </c:pt>
                <c:pt idx="537">
                  <c:v>47.349608866463832</c:v>
                </c:pt>
                <c:pt idx="538">
                  <c:v>49.196182940812164</c:v>
                </c:pt>
                <c:pt idx="539">
                  <c:v>39.131472165074733</c:v>
                </c:pt>
                <c:pt idx="540">
                  <c:v>36.791564564945475</c:v>
                </c:pt>
                <c:pt idx="541">
                  <c:v>36.941057389002815</c:v>
                </c:pt>
                <c:pt idx="542">
                  <c:v>49.178162498844486</c:v>
                </c:pt>
                <c:pt idx="543">
                  <c:v>35.677133269427756</c:v>
                </c:pt>
                <c:pt idx="544">
                  <c:v>47.721797858633572</c:v>
                </c:pt>
                <c:pt idx="545">
                  <c:v>46.556416429582448</c:v>
                </c:pt>
                <c:pt idx="546">
                  <c:v>39.805166297238628</c:v>
                </c:pt>
                <c:pt idx="547">
                  <c:v>45.230928960534925</c:v>
                </c:pt>
                <c:pt idx="548">
                  <c:v>46.831273124387721</c:v>
                </c:pt>
                <c:pt idx="549">
                  <c:v>44.213818790894265</c:v>
                </c:pt>
                <c:pt idx="550">
                  <c:v>40.62821937512998</c:v>
                </c:pt>
                <c:pt idx="551">
                  <c:v>39.213349301161117</c:v>
                </c:pt>
                <c:pt idx="552">
                  <c:v>35.744189933163817</c:v>
                </c:pt>
                <c:pt idx="553">
                  <c:v>39.092074612168034</c:v>
                </c:pt>
                <c:pt idx="554">
                  <c:v>35.869913124041723</c:v>
                </c:pt>
                <c:pt idx="555">
                  <c:v>45.154508571969501</c:v>
                </c:pt>
                <c:pt idx="556">
                  <c:v>33.726028135150813</c:v>
                </c:pt>
                <c:pt idx="557">
                  <c:v>37.581722769860683</c:v>
                </c:pt>
                <c:pt idx="558">
                  <c:v>33.97547616101123</c:v>
                </c:pt>
                <c:pt idx="559">
                  <c:v>36.6237903811937</c:v>
                </c:pt>
                <c:pt idx="560">
                  <c:v>46.706366785524679</c:v>
                </c:pt>
                <c:pt idx="561">
                  <c:v>51.161133960267662</c:v>
                </c:pt>
                <c:pt idx="562">
                  <c:v>38.705938880675198</c:v>
                </c:pt>
                <c:pt idx="563">
                  <c:v>37.700104994365169</c:v>
                </c:pt>
                <c:pt idx="564">
                  <c:v>40.787373804601977</c:v>
                </c:pt>
                <c:pt idx="565">
                  <c:v>38.31521463180114</c:v>
                </c:pt>
                <c:pt idx="566">
                  <c:v>53.741768254496115</c:v>
                </c:pt>
                <c:pt idx="567">
                  <c:v>35.622325769695152</c:v>
                </c:pt>
                <c:pt idx="568">
                  <c:v>38.736444783343245</c:v>
                </c:pt>
                <c:pt idx="569">
                  <c:v>51.749611487538573</c:v>
                </c:pt>
                <c:pt idx="570">
                  <c:v>48.063862570463257</c:v>
                </c:pt>
                <c:pt idx="571">
                  <c:v>42.65560325486274</c:v>
                </c:pt>
                <c:pt idx="572">
                  <c:v>54.277966139792142</c:v>
                </c:pt>
                <c:pt idx="573">
                  <c:v>45.877332494464056</c:v>
                </c:pt>
                <c:pt idx="574">
                  <c:v>53.320831760104291</c:v>
                </c:pt>
                <c:pt idx="575">
                  <c:v>39.449437896974885</c:v>
                </c:pt>
                <c:pt idx="576">
                  <c:v>51.04841369931367</c:v>
                </c:pt>
                <c:pt idx="577">
                  <c:v>40.825459178954048</c:v>
                </c:pt>
                <c:pt idx="578">
                  <c:v>40.250572536736456</c:v>
                </c:pt>
                <c:pt idx="579">
                  <c:v>45.687321546827413</c:v>
                </c:pt>
                <c:pt idx="580">
                  <c:v>34.645326562764424</c:v>
                </c:pt>
                <c:pt idx="581">
                  <c:v>36.912287363989854</c:v>
                </c:pt>
                <c:pt idx="582">
                  <c:v>42.276825246598492</c:v>
                </c:pt>
                <c:pt idx="583">
                  <c:v>42.371171466997325</c:v>
                </c:pt>
                <c:pt idx="584">
                  <c:v>39.816626886314012</c:v>
                </c:pt>
                <c:pt idx="585">
                  <c:v>40.944965081423177</c:v>
                </c:pt>
                <c:pt idx="586">
                  <c:v>68.940376534560727</c:v>
                </c:pt>
                <c:pt idx="587">
                  <c:v>34.245136784069899</c:v>
                </c:pt>
                <c:pt idx="588">
                  <c:v>42.565248349743378</c:v>
                </c:pt>
                <c:pt idx="589">
                  <c:v>52.700338178062751</c:v>
                </c:pt>
                <c:pt idx="590">
                  <c:v>37.88406029506843</c:v>
                </c:pt>
                <c:pt idx="591">
                  <c:v>50.336432774744083</c:v>
                </c:pt>
                <c:pt idx="592">
                  <c:v>41.666573462419365</c:v>
                </c:pt>
                <c:pt idx="593">
                  <c:v>47.571734044717246</c:v>
                </c:pt>
                <c:pt idx="594">
                  <c:v>44.402573440941566</c:v>
                </c:pt>
                <c:pt idx="595">
                  <c:v>44.201231046021967</c:v>
                </c:pt>
                <c:pt idx="596">
                  <c:v>47.18115858306804</c:v>
                </c:pt>
                <c:pt idx="597">
                  <c:v>38.728133801568184</c:v>
                </c:pt>
                <c:pt idx="598">
                  <c:v>36.192742081332007</c:v>
                </c:pt>
                <c:pt idx="599">
                  <c:v>41.615784902684169</c:v>
                </c:pt>
                <c:pt idx="600">
                  <c:v>46.555511556232439</c:v>
                </c:pt>
                <c:pt idx="601">
                  <c:v>38.870873569732311</c:v>
                </c:pt>
                <c:pt idx="602">
                  <c:v>51.291267605801565</c:v>
                </c:pt>
                <c:pt idx="603">
                  <c:v>37.324688001951486</c:v>
                </c:pt>
                <c:pt idx="604">
                  <c:v>41.977174759335327</c:v>
                </c:pt>
                <c:pt idx="605">
                  <c:v>49.592370919740233</c:v>
                </c:pt>
                <c:pt idx="606">
                  <c:v>35.540909486034131</c:v>
                </c:pt>
                <c:pt idx="607">
                  <c:v>38.201287464985114</c:v>
                </c:pt>
                <c:pt idx="608">
                  <c:v>54.807859659458856</c:v>
                </c:pt>
                <c:pt idx="609">
                  <c:v>46.092808792918213</c:v>
                </c:pt>
                <c:pt idx="610">
                  <c:v>43.727442559592774</c:v>
                </c:pt>
                <c:pt idx="611">
                  <c:v>41.748339229476898</c:v>
                </c:pt>
                <c:pt idx="612">
                  <c:v>38.630181542924831</c:v>
                </c:pt>
                <c:pt idx="613">
                  <c:v>40.210005634534156</c:v>
                </c:pt>
                <c:pt idx="614">
                  <c:v>40.697399322209094</c:v>
                </c:pt>
                <c:pt idx="615">
                  <c:v>44.229012932147867</c:v>
                </c:pt>
                <c:pt idx="616">
                  <c:v>42.870975164512068</c:v>
                </c:pt>
                <c:pt idx="617">
                  <c:v>39.375949438466861</c:v>
                </c:pt>
                <c:pt idx="618">
                  <c:v>45.695113999752664</c:v>
                </c:pt>
                <c:pt idx="619">
                  <c:v>36.610948181713177</c:v>
                </c:pt>
                <c:pt idx="620">
                  <c:v>59.082561577771088</c:v>
                </c:pt>
                <c:pt idx="621">
                  <c:v>27.157347992148622</c:v>
                </c:pt>
                <c:pt idx="622">
                  <c:v>33.524661840469754</c:v>
                </c:pt>
                <c:pt idx="623">
                  <c:v>40.37704083231197</c:v>
                </c:pt>
                <c:pt idx="624">
                  <c:v>43.068153982674936</c:v>
                </c:pt>
                <c:pt idx="625">
                  <c:v>40.288097620946012</c:v>
                </c:pt>
                <c:pt idx="626">
                  <c:v>23.342473077021737</c:v>
                </c:pt>
                <c:pt idx="627">
                  <c:v>39.274461369494503</c:v>
                </c:pt>
                <c:pt idx="628">
                  <c:v>44.950164027509558</c:v>
                </c:pt>
                <c:pt idx="629">
                  <c:v>37.67806612549488</c:v>
                </c:pt>
                <c:pt idx="630">
                  <c:v>34.056294530377343</c:v>
                </c:pt>
                <c:pt idx="631">
                  <c:v>33.263852574975544</c:v>
                </c:pt>
                <c:pt idx="632">
                  <c:v>38.948929152661847</c:v>
                </c:pt>
                <c:pt idx="633">
                  <c:v>43.079575995702029</c:v>
                </c:pt>
                <c:pt idx="634">
                  <c:v>52.153916044936373</c:v>
                </c:pt>
                <c:pt idx="635">
                  <c:v>46.737197146414836</c:v>
                </c:pt>
                <c:pt idx="636">
                  <c:v>56.150105774562498</c:v>
                </c:pt>
                <c:pt idx="637">
                  <c:v>38.732210030708757</c:v>
                </c:pt>
                <c:pt idx="638">
                  <c:v>53.497707852156744</c:v>
                </c:pt>
                <c:pt idx="639">
                  <c:v>40.506475007609474</c:v>
                </c:pt>
                <c:pt idx="640">
                  <c:v>43.068380483364678</c:v>
                </c:pt>
                <c:pt idx="641">
                  <c:v>40.950723096418173</c:v>
                </c:pt>
                <c:pt idx="642">
                  <c:v>44.484933824398283</c:v>
                </c:pt>
                <c:pt idx="643">
                  <c:v>37.472499156796289</c:v>
                </c:pt>
                <c:pt idx="644">
                  <c:v>47.695159905899487</c:v>
                </c:pt>
                <c:pt idx="645">
                  <c:v>37.636436600572921</c:v>
                </c:pt>
                <c:pt idx="646">
                  <c:v>35.962453185384945</c:v>
                </c:pt>
                <c:pt idx="647">
                  <c:v>45.496170127511967</c:v>
                </c:pt>
                <c:pt idx="648">
                  <c:v>36.339746683948235</c:v>
                </c:pt>
                <c:pt idx="649">
                  <c:v>44.53765892875083</c:v>
                </c:pt>
                <c:pt idx="650">
                  <c:v>39.790673960316738</c:v>
                </c:pt>
                <c:pt idx="651">
                  <c:v>54.718256711284837</c:v>
                </c:pt>
                <c:pt idx="652">
                  <c:v>40.410952911908481</c:v>
                </c:pt>
                <c:pt idx="653">
                  <c:v>46.405529908428335</c:v>
                </c:pt>
                <c:pt idx="654">
                  <c:v>31.577613367949933</c:v>
                </c:pt>
                <c:pt idx="655">
                  <c:v>50.991238803589162</c:v>
                </c:pt>
                <c:pt idx="656">
                  <c:v>36.934208203362331</c:v>
                </c:pt>
                <c:pt idx="657">
                  <c:v>39.007284988397075</c:v>
                </c:pt>
                <c:pt idx="658">
                  <c:v>34.276846188185147</c:v>
                </c:pt>
                <c:pt idx="659">
                  <c:v>38.696705764250837</c:v>
                </c:pt>
                <c:pt idx="660">
                  <c:v>38.783340605805101</c:v>
                </c:pt>
                <c:pt idx="661">
                  <c:v>49.158638195598634</c:v>
                </c:pt>
                <c:pt idx="662">
                  <c:v>38.627795282669283</c:v>
                </c:pt>
                <c:pt idx="663">
                  <c:v>34.942006193886982</c:v>
                </c:pt>
                <c:pt idx="664">
                  <c:v>33.756570033211261</c:v>
                </c:pt>
                <c:pt idx="665">
                  <c:v>27.5355898638669</c:v>
                </c:pt>
                <c:pt idx="666">
                  <c:v>35.75126616017738</c:v>
                </c:pt>
                <c:pt idx="667">
                  <c:v>40.801515533199897</c:v>
                </c:pt>
                <c:pt idx="668">
                  <c:v>35.493090912909096</c:v>
                </c:pt>
                <c:pt idx="669">
                  <c:v>42.120638201208877</c:v>
                </c:pt>
                <c:pt idx="670">
                  <c:v>42.223162225183643</c:v>
                </c:pt>
                <c:pt idx="671">
                  <c:v>35.090980186838408</c:v>
                </c:pt>
                <c:pt idx="672">
                  <c:v>38.166150524109618</c:v>
                </c:pt>
                <c:pt idx="673">
                  <c:v>33.121576049534312</c:v>
                </c:pt>
                <c:pt idx="674">
                  <c:v>41.511618506568432</c:v>
                </c:pt>
                <c:pt idx="675">
                  <c:v>41.909521803159123</c:v>
                </c:pt>
                <c:pt idx="676">
                  <c:v>41.802998400408967</c:v>
                </c:pt>
                <c:pt idx="677">
                  <c:v>47.47378730005871</c:v>
                </c:pt>
                <c:pt idx="678">
                  <c:v>35.585515735847594</c:v>
                </c:pt>
                <c:pt idx="679">
                  <c:v>38.563490517267475</c:v>
                </c:pt>
                <c:pt idx="680">
                  <c:v>33.819345135410273</c:v>
                </c:pt>
                <c:pt idx="681">
                  <c:v>41.655748862628158</c:v>
                </c:pt>
                <c:pt idx="682">
                  <c:v>61.565938738343789</c:v>
                </c:pt>
                <c:pt idx="683">
                  <c:v>37.965417211349433</c:v>
                </c:pt>
                <c:pt idx="684">
                  <c:v>37.025173374213729</c:v>
                </c:pt>
                <c:pt idx="685">
                  <c:v>43.203515363959781</c:v>
                </c:pt>
                <c:pt idx="686">
                  <c:v>51.745394417933028</c:v>
                </c:pt>
                <c:pt idx="687">
                  <c:v>35.094205479911423</c:v>
                </c:pt>
                <c:pt idx="688">
                  <c:v>40.469675747207589</c:v>
                </c:pt>
                <c:pt idx="689">
                  <c:v>36.674798720706463</c:v>
                </c:pt>
                <c:pt idx="690">
                  <c:v>40.399397290372249</c:v>
                </c:pt>
                <c:pt idx="691">
                  <c:v>39.784139482641095</c:v>
                </c:pt>
                <c:pt idx="692">
                  <c:v>36.685498330707141</c:v>
                </c:pt>
                <c:pt idx="693">
                  <c:v>42.995183449759693</c:v>
                </c:pt>
                <c:pt idx="694">
                  <c:v>44.602106136208754</c:v>
                </c:pt>
                <c:pt idx="695">
                  <c:v>48.224473999479031</c:v>
                </c:pt>
                <c:pt idx="696">
                  <c:v>46.229457668715078</c:v>
                </c:pt>
                <c:pt idx="697">
                  <c:v>45.589666649765896</c:v>
                </c:pt>
                <c:pt idx="698">
                  <c:v>43.665805696319524</c:v>
                </c:pt>
                <c:pt idx="699">
                  <c:v>40.251493746359017</c:v>
                </c:pt>
                <c:pt idx="700">
                  <c:v>47.202461275208798</c:v>
                </c:pt>
                <c:pt idx="701">
                  <c:v>49.350053568037168</c:v>
                </c:pt>
                <c:pt idx="702">
                  <c:v>40.794677540333225</c:v>
                </c:pt>
                <c:pt idx="703">
                  <c:v>47.780908542573911</c:v>
                </c:pt>
                <c:pt idx="704">
                  <c:v>42.410835596852564</c:v>
                </c:pt>
                <c:pt idx="705">
                  <c:v>40.371346714062597</c:v>
                </c:pt>
                <c:pt idx="706">
                  <c:v>41.224946129865955</c:v>
                </c:pt>
                <c:pt idx="707">
                  <c:v>41.25817325323532</c:v>
                </c:pt>
                <c:pt idx="708">
                  <c:v>38.090160327345217</c:v>
                </c:pt>
                <c:pt idx="709">
                  <c:v>42.862423464394517</c:v>
                </c:pt>
                <c:pt idx="710">
                  <c:v>45.327300147018796</c:v>
                </c:pt>
                <c:pt idx="711">
                  <c:v>44.039846146874368</c:v>
                </c:pt>
                <c:pt idx="712">
                  <c:v>50.092081942073492</c:v>
                </c:pt>
                <c:pt idx="713">
                  <c:v>53.108587412341265</c:v>
                </c:pt>
                <c:pt idx="714">
                  <c:v>51.476857026346778</c:v>
                </c:pt>
                <c:pt idx="715">
                  <c:v>46.380434632661547</c:v>
                </c:pt>
                <c:pt idx="716">
                  <c:v>47.658046670084381</c:v>
                </c:pt>
                <c:pt idx="717">
                  <c:v>43.491436469450434</c:v>
                </c:pt>
                <c:pt idx="718">
                  <c:v>42.619510398292974</c:v>
                </c:pt>
                <c:pt idx="719">
                  <c:v>39.465456224028593</c:v>
                </c:pt>
                <c:pt idx="720">
                  <c:v>45.491280531104266</c:v>
                </c:pt>
                <c:pt idx="721">
                  <c:v>40.18784959439926</c:v>
                </c:pt>
                <c:pt idx="722">
                  <c:v>23.956772366092835</c:v>
                </c:pt>
                <c:pt idx="723">
                  <c:v>46.197611920433928</c:v>
                </c:pt>
                <c:pt idx="724">
                  <c:v>49.21219140711154</c:v>
                </c:pt>
                <c:pt idx="725">
                  <c:v>31.827565970415762</c:v>
                </c:pt>
                <c:pt idx="726">
                  <c:v>34.9488005759845</c:v>
                </c:pt>
                <c:pt idx="727">
                  <c:v>35.491244447086402</c:v>
                </c:pt>
                <c:pt idx="728">
                  <c:v>42.0688670601143</c:v>
                </c:pt>
                <c:pt idx="729">
                  <c:v>45.098705014982244</c:v>
                </c:pt>
                <c:pt idx="730">
                  <c:v>35.362588251526731</c:v>
                </c:pt>
                <c:pt idx="731">
                  <c:v>31.851768410769864</c:v>
                </c:pt>
                <c:pt idx="732">
                  <c:v>38.805635260806156</c:v>
                </c:pt>
                <c:pt idx="733">
                  <c:v>40.201011660586786</c:v>
                </c:pt>
                <c:pt idx="734">
                  <c:v>39.817983908942871</c:v>
                </c:pt>
                <c:pt idx="735">
                  <c:v>51.261432933413111</c:v>
                </c:pt>
                <c:pt idx="736">
                  <c:v>47.850053229569212</c:v>
                </c:pt>
                <c:pt idx="737">
                  <c:v>52.898149098832874</c:v>
                </c:pt>
                <c:pt idx="738">
                  <c:v>37.541754051271433</c:v>
                </c:pt>
                <c:pt idx="739">
                  <c:v>34.140424344431466</c:v>
                </c:pt>
                <c:pt idx="740">
                  <c:v>45.772773313345766</c:v>
                </c:pt>
                <c:pt idx="741">
                  <c:v>41.235234090944317</c:v>
                </c:pt>
                <c:pt idx="742">
                  <c:v>27.844763750016497</c:v>
                </c:pt>
                <c:pt idx="743">
                  <c:v>36.740331495445631</c:v>
                </c:pt>
                <c:pt idx="744">
                  <c:v>38.543182209991279</c:v>
                </c:pt>
                <c:pt idx="745">
                  <c:v>40.315362533841665</c:v>
                </c:pt>
                <c:pt idx="746">
                  <c:v>38.198044593277835</c:v>
                </c:pt>
                <c:pt idx="747">
                  <c:v>50.389619374486244</c:v>
                </c:pt>
                <c:pt idx="748">
                  <c:v>46.747461037342504</c:v>
                </c:pt>
                <c:pt idx="749">
                  <c:v>38.260562695566321</c:v>
                </c:pt>
                <c:pt idx="750">
                  <c:v>34.931108304056103</c:v>
                </c:pt>
                <c:pt idx="751">
                  <c:v>35.236807382632769</c:v>
                </c:pt>
                <c:pt idx="752">
                  <c:v>45.373948656715896</c:v>
                </c:pt>
                <c:pt idx="753">
                  <c:v>47.250540902060543</c:v>
                </c:pt>
                <c:pt idx="754">
                  <c:v>40.54217848130881</c:v>
                </c:pt>
                <c:pt idx="755">
                  <c:v>68.023524634427091</c:v>
                </c:pt>
                <c:pt idx="756">
                  <c:v>44.984186177719039</c:v>
                </c:pt>
                <c:pt idx="757">
                  <c:v>50.06004328137891</c:v>
                </c:pt>
                <c:pt idx="758">
                  <c:v>41.098971392323648</c:v>
                </c:pt>
                <c:pt idx="759">
                  <c:v>45.217823823227945</c:v>
                </c:pt>
                <c:pt idx="760">
                  <c:v>33.633120830408302</c:v>
                </c:pt>
                <c:pt idx="761">
                  <c:v>39.978648175063533</c:v>
                </c:pt>
                <c:pt idx="762">
                  <c:v>43.203124410005117</c:v>
                </c:pt>
                <c:pt idx="763">
                  <c:v>62.705750512552427</c:v>
                </c:pt>
                <c:pt idx="764">
                  <c:v>48.129827168387266</c:v>
                </c:pt>
                <c:pt idx="765">
                  <c:v>37.783035332072622</c:v>
                </c:pt>
                <c:pt idx="766">
                  <c:v>55.962897451505633</c:v>
                </c:pt>
                <c:pt idx="767">
                  <c:v>58.688665190948051</c:v>
                </c:pt>
                <c:pt idx="768">
                  <c:v>49.063251908157724</c:v>
                </c:pt>
                <c:pt idx="769">
                  <c:v>62.436178476032538</c:v>
                </c:pt>
                <c:pt idx="770">
                  <c:v>36.98182912682995</c:v>
                </c:pt>
                <c:pt idx="771">
                  <c:v>33.131173308701726</c:v>
                </c:pt>
                <c:pt idx="772">
                  <c:v>48.504248619987898</c:v>
                </c:pt>
                <c:pt idx="773">
                  <c:v>38.5507513512663</c:v>
                </c:pt>
                <c:pt idx="774">
                  <c:v>35.22678060728478</c:v>
                </c:pt>
                <c:pt idx="775">
                  <c:v>35.35122367434883</c:v>
                </c:pt>
                <c:pt idx="776">
                  <c:v>53.547883268414708</c:v>
                </c:pt>
                <c:pt idx="777">
                  <c:v>50.396494573537943</c:v>
                </c:pt>
                <c:pt idx="778">
                  <c:v>61.830748638872961</c:v>
                </c:pt>
                <c:pt idx="779">
                  <c:v>38.927765067318944</c:v>
                </c:pt>
                <c:pt idx="780">
                  <c:v>62.823843819540926</c:v>
                </c:pt>
                <c:pt idx="781">
                  <c:v>34.014255849598598</c:v>
                </c:pt>
                <c:pt idx="782">
                  <c:v>45.408292384024733</c:v>
                </c:pt>
                <c:pt idx="783">
                  <c:v>43.96624014531676</c:v>
                </c:pt>
                <c:pt idx="784">
                  <c:v>35.974570715451378</c:v>
                </c:pt>
                <c:pt idx="785">
                  <c:v>36.722821625119849</c:v>
                </c:pt>
                <c:pt idx="786">
                  <c:v>39.333490547183359</c:v>
                </c:pt>
                <c:pt idx="787">
                  <c:v>34.902618093397024</c:v>
                </c:pt>
                <c:pt idx="788">
                  <c:v>55.283605137419286</c:v>
                </c:pt>
                <c:pt idx="789">
                  <c:v>43.674778503117174</c:v>
                </c:pt>
                <c:pt idx="790">
                  <c:v>50.134072814363037</c:v>
                </c:pt>
                <c:pt idx="791">
                  <c:v>47.634058028234485</c:v>
                </c:pt>
                <c:pt idx="792">
                  <c:v>39.588013190416532</c:v>
                </c:pt>
                <c:pt idx="793">
                  <c:v>52.368029435284534</c:v>
                </c:pt>
                <c:pt idx="794">
                  <c:v>44.794910142584428</c:v>
                </c:pt>
                <c:pt idx="795">
                  <c:v>53.34785582021523</c:v>
                </c:pt>
                <c:pt idx="796">
                  <c:v>54.443510564451792</c:v>
                </c:pt>
                <c:pt idx="797">
                  <c:v>49.080334237929577</c:v>
                </c:pt>
                <c:pt idx="798">
                  <c:v>40.299663460442169</c:v>
                </c:pt>
                <c:pt idx="799">
                  <c:v>42.339984226432918</c:v>
                </c:pt>
                <c:pt idx="800">
                  <c:v>40.470196425217637</c:v>
                </c:pt>
                <c:pt idx="801">
                  <c:v>39.859154151702462</c:v>
                </c:pt>
                <c:pt idx="802">
                  <c:v>47.320974337190123</c:v>
                </c:pt>
                <c:pt idx="803">
                  <c:v>31.48765973252214</c:v>
                </c:pt>
                <c:pt idx="804">
                  <c:v>39.215128188008627</c:v>
                </c:pt>
                <c:pt idx="805">
                  <c:v>42.921750466138192</c:v>
                </c:pt>
                <c:pt idx="806">
                  <c:v>47.640747002911645</c:v>
                </c:pt>
                <c:pt idx="807">
                  <c:v>39.023956650936576</c:v>
                </c:pt>
                <c:pt idx="808">
                  <c:v>36.946979845988452</c:v>
                </c:pt>
                <c:pt idx="809">
                  <c:v>42.400546808230928</c:v>
                </c:pt>
                <c:pt idx="810">
                  <c:v>43.429521751980751</c:v>
                </c:pt>
                <c:pt idx="811">
                  <c:v>52.560799796119277</c:v>
                </c:pt>
                <c:pt idx="812">
                  <c:v>51.17005273464877</c:v>
                </c:pt>
                <c:pt idx="813">
                  <c:v>48.029975304626625</c:v>
                </c:pt>
                <c:pt idx="814">
                  <c:v>52.004641559841517</c:v>
                </c:pt>
                <c:pt idx="815">
                  <c:v>51.103838187388718</c:v>
                </c:pt>
                <c:pt idx="816">
                  <c:v>47.437011348553291</c:v>
                </c:pt>
                <c:pt idx="817">
                  <c:v>47.53482606655335</c:v>
                </c:pt>
                <c:pt idx="818">
                  <c:v>51.308543167137927</c:v>
                </c:pt>
                <c:pt idx="819">
                  <c:v>49.389977263514268</c:v>
                </c:pt>
                <c:pt idx="820">
                  <c:v>66.564034021856713</c:v>
                </c:pt>
                <c:pt idx="821">
                  <c:v>56.589983858772591</c:v>
                </c:pt>
                <c:pt idx="822">
                  <c:v>42.954977386564302</c:v>
                </c:pt>
                <c:pt idx="823">
                  <c:v>37.924625528736478</c:v>
                </c:pt>
                <c:pt idx="824">
                  <c:v>40.239547529747554</c:v>
                </c:pt>
                <c:pt idx="825">
                  <c:v>52.120553640063847</c:v>
                </c:pt>
                <c:pt idx="826">
                  <c:v>45.065695498132804</c:v>
                </c:pt>
                <c:pt idx="827">
                  <c:v>48.507554397639545</c:v>
                </c:pt>
                <c:pt idx="828">
                  <c:v>42.478679273934986</c:v>
                </c:pt>
                <c:pt idx="829">
                  <c:v>35.03150610367166</c:v>
                </c:pt>
                <c:pt idx="830">
                  <c:v>41.910054868089844</c:v>
                </c:pt>
                <c:pt idx="831">
                  <c:v>35.506583874242793</c:v>
                </c:pt>
                <c:pt idx="832">
                  <c:v>46.805954199246187</c:v>
                </c:pt>
                <c:pt idx="833">
                  <c:v>57.053835563909203</c:v>
                </c:pt>
                <c:pt idx="834">
                  <c:v>36.895812449924072</c:v>
                </c:pt>
                <c:pt idx="835">
                  <c:v>48.098284049167752</c:v>
                </c:pt>
                <c:pt idx="836">
                  <c:v>46.206830268823964</c:v>
                </c:pt>
                <c:pt idx="837">
                  <c:v>45.986070837371543</c:v>
                </c:pt>
                <c:pt idx="838">
                  <c:v>36.834647724389306</c:v>
                </c:pt>
                <c:pt idx="839">
                  <c:v>44.007590390226326</c:v>
                </c:pt>
                <c:pt idx="840">
                  <c:v>46.456395002703267</c:v>
                </c:pt>
                <c:pt idx="841">
                  <c:v>53.352588170757087</c:v>
                </c:pt>
                <c:pt idx="842">
                  <c:v>35.516211020407148</c:v>
                </c:pt>
                <c:pt idx="843">
                  <c:v>39.57883204602193</c:v>
                </c:pt>
                <c:pt idx="844">
                  <c:v>44.85189295612598</c:v>
                </c:pt>
                <c:pt idx="845">
                  <c:v>48.001222948537482</c:v>
                </c:pt>
                <c:pt idx="846">
                  <c:v>33.482351684616781</c:v>
                </c:pt>
                <c:pt idx="847">
                  <c:v>46.481757975632462</c:v>
                </c:pt>
                <c:pt idx="848">
                  <c:v>40.337275001258519</c:v>
                </c:pt>
                <c:pt idx="849">
                  <c:v>42.583178093054272</c:v>
                </c:pt>
                <c:pt idx="850">
                  <c:v>45.86608321453285</c:v>
                </c:pt>
                <c:pt idx="851">
                  <c:v>44.480578586147729</c:v>
                </c:pt>
                <c:pt idx="852">
                  <c:v>37.966337294792091</c:v>
                </c:pt>
                <c:pt idx="853">
                  <c:v>31.546559022556714</c:v>
                </c:pt>
                <c:pt idx="854">
                  <c:v>38.87192891964002</c:v>
                </c:pt>
                <c:pt idx="855">
                  <c:v>46.787723129295856</c:v>
                </c:pt>
                <c:pt idx="856">
                  <c:v>45.883354938985491</c:v>
                </c:pt>
                <c:pt idx="857">
                  <c:v>54.354861384351025</c:v>
                </c:pt>
                <c:pt idx="858">
                  <c:v>40.812091818702598</c:v>
                </c:pt>
                <c:pt idx="859">
                  <c:v>49.031532921561698</c:v>
                </c:pt>
                <c:pt idx="860">
                  <c:v>37.076253597103346</c:v>
                </c:pt>
                <c:pt idx="861">
                  <c:v>32.381593209398524</c:v>
                </c:pt>
                <c:pt idx="862">
                  <c:v>45.556703182010111</c:v>
                </c:pt>
                <c:pt idx="863">
                  <c:v>76.894901995137133</c:v>
                </c:pt>
                <c:pt idx="864">
                  <c:v>62.196555154770287</c:v>
                </c:pt>
                <c:pt idx="865">
                  <c:v>35.037308952053593</c:v>
                </c:pt>
                <c:pt idx="866">
                  <c:v>39.246086215178423</c:v>
                </c:pt>
                <c:pt idx="867">
                  <c:v>30.623947576438542</c:v>
                </c:pt>
                <c:pt idx="868">
                  <c:v>34.360822560762387</c:v>
                </c:pt>
                <c:pt idx="869">
                  <c:v>31.674077349400164</c:v>
                </c:pt>
                <c:pt idx="870">
                  <c:v>39.431816064272027</c:v>
                </c:pt>
                <c:pt idx="871">
                  <c:v>37.819784819688621</c:v>
                </c:pt>
                <c:pt idx="872">
                  <c:v>35.285026301265106</c:v>
                </c:pt>
                <c:pt idx="873">
                  <c:v>39.371469062304371</c:v>
                </c:pt>
                <c:pt idx="874">
                  <c:v>68.918728472919284</c:v>
                </c:pt>
                <c:pt idx="875">
                  <c:v>42.470081345844278</c:v>
                </c:pt>
                <c:pt idx="876">
                  <c:v>52.285410062413341</c:v>
                </c:pt>
                <c:pt idx="877">
                  <c:v>40.126474340489096</c:v>
                </c:pt>
                <c:pt idx="878">
                  <c:v>43.745316766104054</c:v>
                </c:pt>
                <c:pt idx="879">
                  <c:v>83.818142177923136</c:v>
                </c:pt>
                <c:pt idx="880">
                  <c:v>31.398718430678791</c:v>
                </c:pt>
                <c:pt idx="881">
                  <c:v>87.497039422510341</c:v>
                </c:pt>
                <c:pt idx="882">
                  <c:v>37.741883894517777</c:v>
                </c:pt>
                <c:pt idx="883">
                  <c:v>42.620795560306881</c:v>
                </c:pt>
                <c:pt idx="884">
                  <c:v>56.185297233792355</c:v>
                </c:pt>
                <c:pt idx="885">
                  <c:v>55.953694110498972</c:v>
                </c:pt>
                <c:pt idx="886">
                  <c:v>23.11851246292634</c:v>
                </c:pt>
                <c:pt idx="887">
                  <c:v>49.615942865800889</c:v>
                </c:pt>
                <c:pt idx="888">
                  <c:v>46.988885953274931</c:v>
                </c:pt>
                <c:pt idx="889">
                  <c:v>42.099534205666586</c:v>
                </c:pt>
                <c:pt idx="890">
                  <c:v>53.361604473686114</c:v>
                </c:pt>
                <c:pt idx="891">
                  <c:v>49.412650611902016</c:v>
                </c:pt>
                <c:pt idx="892">
                  <c:v>27.136409090350838</c:v>
                </c:pt>
                <c:pt idx="893">
                  <c:v>36.128439348829865</c:v>
                </c:pt>
                <c:pt idx="894">
                  <c:v>45.170055738726361</c:v>
                </c:pt>
                <c:pt idx="895">
                  <c:v>33.103957067352951</c:v>
                </c:pt>
                <c:pt idx="896">
                  <c:v>20.261452850901993</c:v>
                </c:pt>
                <c:pt idx="897">
                  <c:v>51.550811581884957</c:v>
                </c:pt>
                <c:pt idx="898">
                  <c:v>32.650091818592252</c:v>
                </c:pt>
                <c:pt idx="899">
                  <c:v>55.530130352384447</c:v>
                </c:pt>
                <c:pt idx="900">
                  <c:v>40.386869028341053</c:v>
                </c:pt>
                <c:pt idx="901">
                  <c:v>52.22734132851118</c:v>
                </c:pt>
                <c:pt idx="902">
                  <c:v>50.464051532903405</c:v>
                </c:pt>
                <c:pt idx="903">
                  <c:v>35.29505911780813</c:v>
                </c:pt>
                <c:pt idx="904">
                  <c:v>55.201805938599023</c:v>
                </c:pt>
                <c:pt idx="905">
                  <c:v>52.727692907434559</c:v>
                </c:pt>
                <c:pt idx="906">
                  <c:v>38.461448771093259</c:v>
                </c:pt>
                <c:pt idx="907">
                  <c:v>69.445484796532881</c:v>
                </c:pt>
                <c:pt idx="908">
                  <c:v>37.092096805942518</c:v>
                </c:pt>
                <c:pt idx="909">
                  <c:v>52.827697614392441</c:v>
                </c:pt>
                <c:pt idx="910">
                  <c:v>42.273555237639847</c:v>
                </c:pt>
                <c:pt idx="911">
                  <c:v>44.021398457037357</c:v>
                </c:pt>
                <c:pt idx="912">
                  <c:v>61.332806469639664</c:v>
                </c:pt>
                <c:pt idx="913">
                  <c:v>58.136362868814786</c:v>
                </c:pt>
                <c:pt idx="914">
                  <c:v>45.496662208226041</c:v>
                </c:pt>
                <c:pt idx="915">
                  <c:v>37.581758159362877</c:v>
                </c:pt>
                <c:pt idx="916">
                  <c:v>44.792668358813074</c:v>
                </c:pt>
                <c:pt idx="917">
                  <c:v>39.604564040044906</c:v>
                </c:pt>
                <c:pt idx="918">
                  <c:v>47.778361621557885</c:v>
                </c:pt>
                <c:pt idx="919">
                  <c:v>20.240705773023034</c:v>
                </c:pt>
                <c:pt idx="920">
                  <c:v>45.587697613349491</c:v>
                </c:pt>
                <c:pt idx="921">
                  <c:v>44.083017054393906</c:v>
                </c:pt>
                <c:pt idx="922">
                  <c:v>26.625183789461005</c:v>
                </c:pt>
                <c:pt idx="923">
                  <c:v>31.029994794203713</c:v>
                </c:pt>
                <c:pt idx="924">
                  <c:v>41.294075078415766</c:v>
                </c:pt>
                <c:pt idx="925">
                  <c:v>61.387639026279132</c:v>
                </c:pt>
                <c:pt idx="926">
                  <c:v>85.457442614829972</c:v>
                </c:pt>
                <c:pt idx="927">
                  <c:v>45.244398990436352</c:v>
                </c:pt>
                <c:pt idx="928">
                  <c:v>61.958907174074504</c:v>
                </c:pt>
                <c:pt idx="929">
                  <c:v>54.955715592306646</c:v>
                </c:pt>
                <c:pt idx="930">
                  <c:v>64.990587446387792</c:v>
                </c:pt>
                <c:pt idx="931">
                  <c:v>48.692209471181116</c:v>
                </c:pt>
                <c:pt idx="932">
                  <c:v>58.409353956180631</c:v>
                </c:pt>
                <c:pt idx="933">
                  <c:v>37.091087041262824</c:v>
                </c:pt>
                <c:pt idx="934">
                  <c:v>44.560472818987861</c:v>
                </c:pt>
                <c:pt idx="935">
                  <c:v>39.27437238545717</c:v>
                </c:pt>
                <c:pt idx="936">
                  <c:v>41.498707706262749</c:v>
                </c:pt>
                <c:pt idx="937">
                  <c:v>41.922161888375804</c:v>
                </c:pt>
                <c:pt idx="938">
                  <c:v>38.396517222848985</c:v>
                </c:pt>
                <c:pt idx="939">
                  <c:v>51.065136092635512</c:v>
                </c:pt>
                <c:pt idx="940">
                  <c:v>29.791462041245946</c:v>
                </c:pt>
                <c:pt idx="941">
                  <c:v>34.123759964581005</c:v>
                </c:pt>
                <c:pt idx="942">
                  <c:v>46.298405350022598</c:v>
                </c:pt>
                <c:pt idx="943">
                  <c:v>30.514984162543357</c:v>
                </c:pt>
                <c:pt idx="944">
                  <c:v>77.651438187024439</c:v>
                </c:pt>
                <c:pt idx="945">
                  <c:v>35.397548124230354</c:v>
                </c:pt>
                <c:pt idx="946">
                  <c:v>35.447318744418936</c:v>
                </c:pt>
                <c:pt idx="947">
                  <c:v>73.250271695809644</c:v>
                </c:pt>
                <c:pt idx="948">
                  <c:v>25.487047341112621</c:v>
                </c:pt>
                <c:pt idx="949">
                  <c:v>35.179089853163298</c:v>
                </c:pt>
                <c:pt idx="950">
                  <c:v>58.290964195634196</c:v>
                </c:pt>
                <c:pt idx="951">
                  <c:v>34.227079863990937</c:v>
                </c:pt>
                <c:pt idx="952">
                  <c:v>42.837747554582904</c:v>
                </c:pt>
                <c:pt idx="953">
                  <c:v>37.886743224208018</c:v>
                </c:pt>
                <c:pt idx="954">
                  <c:v>25.469151362250798</c:v>
                </c:pt>
                <c:pt idx="955">
                  <c:v>42.756577885137467</c:v>
                </c:pt>
                <c:pt idx="956">
                  <c:v>38.922178230557691</c:v>
                </c:pt>
                <c:pt idx="957">
                  <c:v>19.232424194595261</c:v>
                </c:pt>
                <c:pt idx="958">
                  <c:v>51.104352918534872</c:v>
                </c:pt>
                <c:pt idx="959">
                  <c:v>23.614956661446691</c:v>
                </c:pt>
                <c:pt idx="960">
                  <c:v>49.133422110791862</c:v>
                </c:pt>
                <c:pt idx="961">
                  <c:v>53.051839659433213</c:v>
                </c:pt>
                <c:pt idx="962">
                  <c:v>82.280760970236344</c:v>
                </c:pt>
                <c:pt idx="963">
                  <c:v>29.604920452248631</c:v>
                </c:pt>
                <c:pt idx="964">
                  <c:v>60.186829719880066</c:v>
                </c:pt>
                <c:pt idx="965">
                  <c:v>36.044494642719947</c:v>
                </c:pt>
                <c:pt idx="966">
                  <c:v>69.027821901199843</c:v>
                </c:pt>
                <c:pt idx="967">
                  <c:v>59.319986683436369</c:v>
                </c:pt>
                <c:pt idx="968">
                  <c:v>55.704013330263862</c:v>
                </c:pt>
                <c:pt idx="969">
                  <c:v>32.943531244967943</c:v>
                </c:pt>
                <c:pt idx="970">
                  <c:v>65.230145406444848</c:v>
                </c:pt>
                <c:pt idx="971">
                  <c:v>34.874385941473385</c:v>
                </c:pt>
                <c:pt idx="972">
                  <c:v>68.05568525904458</c:v>
                </c:pt>
                <c:pt idx="973">
                  <c:v>66.749004069947858</c:v>
                </c:pt>
                <c:pt idx="974">
                  <c:v>48.639534437813417</c:v>
                </c:pt>
                <c:pt idx="975">
                  <c:v>19.854100373768468</c:v>
                </c:pt>
                <c:pt idx="976">
                  <c:v>37.580863862496315</c:v>
                </c:pt>
                <c:pt idx="977">
                  <c:v>69.27220563574275</c:v>
                </c:pt>
                <c:pt idx="978">
                  <c:v>43.774957849444469</c:v>
                </c:pt>
                <c:pt idx="979">
                  <c:v>28.787731335344297</c:v>
                </c:pt>
                <c:pt idx="980">
                  <c:v>42.14564191007377</c:v>
                </c:pt>
                <c:pt idx="981">
                  <c:v>45.789599102793289</c:v>
                </c:pt>
                <c:pt idx="982">
                  <c:v>42.229650941369499</c:v>
                </c:pt>
                <c:pt idx="983">
                  <c:v>44.007160988986158</c:v>
                </c:pt>
                <c:pt idx="984">
                  <c:v>30.368817569445643</c:v>
                </c:pt>
                <c:pt idx="985">
                  <c:v>39.535967165812423</c:v>
                </c:pt>
                <c:pt idx="986">
                  <c:v>83.883722275378744</c:v>
                </c:pt>
                <c:pt idx="987">
                  <c:v>43.558140924789789</c:v>
                </c:pt>
                <c:pt idx="988">
                  <c:v>27.552398505040372</c:v>
                </c:pt>
                <c:pt idx="989">
                  <c:v>36.917443907104712</c:v>
                </c:pt>
                <c:pt idx="990">
                  <c:v>62.209567335662932</c:v>
                </c:pt>
                <c:pt idx="991">
                  <c:v>24.830719620244587</c:v>
                </c:pt>
                <c:pt idx="992">
                  <c:v>74.235611535818023</c:v>
                </c:pt>
                <c:pt idx="993">
                  <c:v>42.996966620390879</c:v>
                </c:pt>
                <c:pt idx="994">
                  <c:v>45.315712646014148</c:v>
                </c:pt>
                <c:pt idx="995">
                  <c:v>33.096412713045837</c:v>
                </c:pt>
                <c:pt idx="996">
                  <c:v>23.019611712440987</c:v>
                </c:pt>
                <c:pt idx="997">
                  <c:v>58.708712783808394</c:v>
                </c:pt>
                <c:pt idx="998">
                  <c:v>49.189284746175382</c:v>
                </c:pt>
                <c:pt idx="999">
                  <c:v>27.187855159516975</c:v>
                </c:pt>
                <c:pt idx="1000">
                  <c:v>34.533282877874868</c:v>
                </c:pt>
                <c:pt idx="1001">
                  <c:v>42.817117442344838</c:v>
                </c:pt>
                <c:pt idx="1002">
                  <c:v>47.737162124590348</c:v>
                </c:pt>
                <c:pt idx="1003">
                  <c:v>60.064605398883046</c:v>
                </c:pt>
                <c:pt idx="1004">
                  <c:v>59.598705570750596</c:v>
                </c:pt>
                <c:pt idx="1005">
                  <c:v>48.042367324373089</c:v>
                </c:pt>
                <c:pt idx="1006">
                  <c:v>59.643055362307052</c:v>
                </c:pt>
                <c:pt idx="1007">
                  <c:v>42.047257595799287</c:v>
                </c:pt>
                <c:pt idx="1008">
                  <c:v>33.884075315864472</c:v>
                </c:pt>
                <c:pt idx="1009">
                  <c:v>36.984092850746634</c:v>
                </c:pt>
                <c:pt idx="1010">
                  <c:v>40.149522847415952</c:v>
                </c:pt>
                <c:pt idx="1011">
                  <c:v>66.317394158031377</c:v>
                </c:pt>
                <c:pt idx="1012">
                  <c:v>21.413216168163331</c:v>
                </c:pt>
                <c:pt idx="1013">
                  <c:v>39.141742836849048</c:v>
                </c:pt>
                <c:pt idx="1014">
                  <c:v>35.830907976219009</c:v>
                </c:pt>
                <c:pt idx="1015">
                  <c:v>74.29247464580078</c:v>
                </c:pt>
                <c:pt idx="1016">
                  <c:v>48.293176590062224</c:v>
                </c:pt>
                <c:pt idx="1017">
                  <c:v>57.700958595142168</c:v>
                </c:pt>
                <c:pt idx="1018">
                  <c:v>55.735655264737126</c:v>
                </c:pt>
                <c:pt idx="1019">
                  <c:v>43.283734808206887</c:v>
                </c:pt>
                <c:pt idx="1020">
                  <c:v>52.361669712856518</c:v>
                </c:pt>
                <c:pt idx="1021">
                  <c:v>67.404074688762108</c:v>
                </c:pt>
                <c:pt idx="1022">
                  <c:v>46.477943383484401</c:v>
                </c:pt>
                <c:pt idx="1023">
                  <c:v>50.584907548683375</c:v>
                </c:pt>
                <c:pt idx="1024">
                  <c:v>37.683244304604521</c:v>
                </c:pt>
                <c:pt idx="1025">
                  <c:v>45.253024934308691</c:v>
                </c:pt>
                <c:pt idx="1026">
                  <c:v>67.983114872203231</c:v>
                </c:pt>
                <c:pt idx="1027">
                  <c:v>21.1787023368448</c:v>
                </c:pt>
                <c:pt idx="1028">
                  <c:v>39.453271936503533</c:v>
                </c:pt>
                <c:pt idx="1029">
                  <c:v>50.705592453925789</c:v>
                </c:pt>
                <c:pt idx="1030">
                  <c:v>49.988402007892795</c:v>
                </c:pt>
                <c:pt idx="1031">
                  <c:v>45.976296848160771</c:v>
                </c:pt>
                <c:pt idx="1032">
                  <c:v>62.811078412065619</c:v>
                </c:pt>
                <c:pt idx="1033">
                  <c:v>54.15052916341093</c:v>
                </c:pt>
                <c:pt idx="1034">
                  <c:v>63.784930658395233</c:v>
                </c:pt>
                <c:pt idx="1035">
                  <c:v>33.631725329080865</c:v>
                </c:pt>
                <c:pt idx="1036">
                  <c:v>45.697087925651424</c:v>
                </c:pt>
                <c:pt idx="1037">
                  <c:v>41.181959732612093</c:v>
                </c:pt>
                <c:pt idx="1038">
                  <c:v>42.939557432915045</c:v>
                </c:pt>
                <c:pt idx="1039">
                  <c:v>45.597291023158498</c:v>
                </c:pt>
                <c:pt idx="1040">
                  <c:v>49.091094081969707</c:v>
                </c:pt>
                <c:pt idx="1041">
                  <c:v>52.049373954332353</c:v>
                </c:pt>
                <c:pt idx="1042">
                  <c:v>35.169735591525544</c:v>
                </c:pt>
                <c:pt idx="1043">
                  <c:v>42.624607723742443</c:v>
                </c:pt>
                <c:pt idx="1044">
                  <c:v>41.994674688403542</c:v>
                </c:pt>
                <c:pt idx="1045">
                  <c:v>53.244536069945681</c:v>
                </c:pt>
                <c:pt idx="1046">
                  <c:v>46.2965753068558</c:v>
                </c:pt>
                <c:pt idx="1047">
                  <c:v>50.042958975844172</c:v>
                </c:pt>
                <c:pt idx="1048">
                  <c:v>28.308408053033826</c:v>
                </c:pt>
                <c:pt idx="1049">
                  <c:v>48.47007664645659</c:v>
                </c:pt>
                <c:pt idx="1050">
                  <c:v>50.91968393643338</c:v>
                </c:pt>
                <c:pt idx="1051">
                  <c:v>36.009966034318488</c:v>
                </c:pt>
                <c:pt idx="1052">
                  <c:v>33.730112703405716</c:v>
                </c:pt>
                <c:pt idx="1053">
                  <c:v>76.722121723173402</c:v>
                </c:pt>
                <c:pt idx="1054">
                  <c:v>38.422009678322581</c:v>
                </c:pt>
                <c:pt idx="1055">
                  <c:v>59.63519701303558</c:v>
                </c:pt>
                <c:pt idx="1056">
                  <c:v>36.289035813436342</c:v>
                </c:pt>
                <c:pt idx="1057">
                  <c:v>46.118399768760007</c:v>
                </c:pt>
                <c:pt idx="1058">
                  <c:v>42.669164313309551</c:v>
                </c:pt>
                <c:pt idx="1059">
                  <c:v>47.336256473329989</c:v>
                </c:pt>
                <c:pt idx="1060">
                  <c:v>74.682658619263208</c:v>
                </c:pt>
                <c:pt idx="1061">
                  <c:v>54.086348108578221</c:v>
                </c:pt>
                <c:pt idx="1062">
                  <c:v>40.672066939742805</c:v>
                </c:pt>
                <c:pt idx="1063">
                  <c:v>64.540904288784716</c:v>
                </c:pt>
                <c:pt idx="1064">
                  <c:v>43.126148459492008</c:v>
                </c:pt>
                <c:pt idx="1065">
                  <c:v>45.052723418497251</c:v>
                </c:pt>
                <c:pt idx="1066">
                  <c:v>34.90790718766371</c:v>
                </c:pt>
                <c:pt idx="1067">
                  <c:v>45.01367226400837</c:v>
                </c:pt>
                <c:pt idx="1068">
                  <c:v>63.2857926297647</c:v>
                </c:pt>
                <c:pt idx="1069">
                  <c:v>26.803353265648557</c:v>
                </c:pt>
                <c:pt idx="1070">
                  <c:v>61.00573830191572</c:v>
                </c:pt>
                <c:pt idx="1071">
                  <c:v>42.384133250549134</c:v>
                </c:pt>
                <c:pt idx="1072">
                  <c:v>46.229127804690791</c:v>
                </c:pt>
                <c:pt idx="1073">
                  <c:v>29.171517880578168</c:v>
                </c:pt>
                <c:pt idx="1074">
                  <c:v>39.476526469226272</c:v>
                </c:pt>
                <c:pt idx="1075">
                  <c:v>45.192263828534351</c:v>
                </c:pt>
                <c:pt idx="1076">
                  <c:v>36.630763817836232</c:v>
                </c:pt>
                <c:pt idx="1077">
                  <c:v>38.254595298079799</c:v>
                </c:pt>
                <c:pt idx="1078">
                  <c:v>33.423819932362456</c:v>
                </c:pt>
                <c:pt idx="1079">
                  <c:v>40.62199568091085</c:v>
                </c:pt>
                <c:pt idx="1080">
                  <c:v>38.544922139831037</c:v>
                </c:pt>
                <c:pt idx="1081">
                  <c:v>38.286137336157623</c:v>
                </c:pt>
                <c:pt idx="1082">
                  <c:v>44.952406771591185</c:v>
                </c:pt>
                <c:pt idx="1083">
                  <c:v>33.638804515786461</c:v>
                </c:pt>
                <c:pt idx="1084">
                  <c:v>39.97565217528139</c:v>
                </c:pt>
                <c:pt idx="1085">
                  <c:v>49.460724741837879</c:v>
                </c:pt>
                <c:pt idx="1086">
                  <c:v>39.939068468466601</c:v>
                </c:pt>
                <c:pt idx="1087">
                  <c:v>44.190439315020008</c:v>
                </c:pt>
                <c:pt idx="1088">
                  <c:v>66.587789088095477</c:v>
                </c:pt>
                <c:pt idx="1089">
                  <c:v>37.073783674588327</c:v>
                </c:pt>
                <c:pt idx="1090">
                  <c:v>42.293069397870454</c:v>
                </c:pt>
                <c:pt idx="1091">
                  <c:v>42.549075544192569</c:v>
                </c:pt>
                <c:pt idx="1092">
                  <c:v>42.174833106609796</c:v>
                </c:pt>
                <c:pt idx="1093">
                  <c:v>52.108089925412656</c:v>
                </c:pt>
                <c:pt idx="1094">
                  <c:v>52.393097464184407</c:v>
                </c:pt>
                <c:pt idx="1095">
                  <c:v>43.246796794302114</c:v>
                </c:pt>
                <c:pt idx="1096">
                  <c:v>51.578340440163139</c:v>
                </c:pt>
                <c:pt idx="1097">
                  <c:v>46.283884272793188</c:v>
                </c:pt>
                <c:pt idx="1098">
                  <c:v>38.438136772106226</c:v>
                </c:pt>
                <c:pt idx="1099">
                  <c:v>55.437136962373216</c:v>
                </c:pt>
                <c:pt idx="1100">
                  <c:v>39.694058362147985</c:v>
                </c:pt>
                <c:pt idx="1101">
                  <c:v>37.591272749917721</c:v>
                </c:pt>
                <c:pt idx="1102">
                  <c:v>39.254055141955554</c:v>
                </c:pt>
                <c:pt idx="1103">
                  <c:v>38.243671487334467</c:v>
                </c:pt>
                <c:pt idx="1104">
                  <c:v>51.297135327269402</c:v>
                </c:pt>
                <c:pt idx="1105">
                  <c:v>42.426588017784233</c:v>
                </c:pt>
                <c:pt idx="1106">
                  <c:v>39.079503454825357</c:v>
                </c:pt>
                <c:pt idx="1107">
                  <c:v>40.909221887711197</c:v>
                </c:pt>
                <c:pt idx="1108">
                  <c:v>33.31532332168198</c:v>
                </c:pt>
                <c:pt idx="1109">
                  <c:v>24.531944380101439</c:v>
                </c:pt>
                <c:pt idx="1110">
                  <c:v>27.24525227758965</c:v>
                </c:pt>
                <c:pt idx="1111">
                  <c:v>40.729346784289781</c:v>
                </c:pt>
                <c:pt idx="1112">
                  <c:v>47.214895444573131</c:v>
                </c:pt>
                <c:pt idx="1113">
                  <c:v>51.680766302599174</c:v>
                </c:pt>
                <c:pt idx="1114">
                  <c:v>39.442727025764803</c:v>
                </c:pt>
                <c:pt idx="1115">
                  <c:v>36.300442840336601</c:v>
                </c:pt>
                <c:pt idx="1116">
                  <c:v>43.519605051881783</c:v>
                </c:pt>
                <c:pt idx="1117">
                  <c:v>76.833144696438978</c:v>
                </c:pt>
                <c:pt idx="1118">
                  <c:v>64.339834027839842</c:v>
                </c:pt>
                <c:pt idx="1119">
                  <c:v>38.789760046705311</c:v>
                </c:pt>
                <c:pt idx="1120">
                  <c:v>43.182939324669604</c:v>
                </c:pt>
                <c:pt idx="1121">
                  <c:v>47.317578767734588</c:v>
                </c:pt>
                <c:pt idx="1122">
                  <c:v>42.030443386179904</c:v>
                </c:pt>
                <c:pt idx="1123">
                  <c:v>52.247365454773913</c:v>
                </c:pt>
                <c:pt idx="1124">
                  <c:v>49.773083774820776</c:v>
                </c:pt>
                <c:pt idx="1125">
                  <c:v>57.848199252822752</c:v>
                </c:pt>
                <c:pt idx="1126">
                  <c:v>42.007989337268569</c:v>
                </c:pt>
                <c:pt idx="1127">
                  <c:v>31.260106117290547</c:v>
                </c:pt>
                <c:pt idx="1128">
                  <c:v>51.51285157093929</c:v>
                </c:pt>
                <c:pt idx="1129">
                  <c:v>50.307525658383838</c:v>
                </c:pt>
                <c:pt idx="1130">
                  <c:v>48.068227653060625</c:v>
                </c:pt>
                <c:pt idx="1131">
                  <c:v>44.757449150755306</c:v>
                </c:pt>
                <c:pt idx="1132">
                  <c:v>36.207219640180881</c:v>
                </c:pt>
                <c:pt idx="1133">
                  <c:v>43.659059540798872</c:v>
                </c:pt>
                <c:pt idx="1134">
                  <c:v>57.87825119154261</c:v>
                </c:pt>
                <c:pt idx="1135">
                  <c:v>44.252417052441771</c:v>
                </c:pt>
                <c:pt idx="1136">
                  <c:v>41.275147023566824</c:v>
                </c:pt>
                <c:pt idx="1137">
                  <c:v>37.529165832671012</c:v>
                </c:pt>
                <c:pt idx="1138">
                  <c:v>39.246311381175033</c:v>
                </c:pt>
                <c:pt idx="1139">
                  <c:v>42.979014769597669</c:v>
                </c:pt>
                <c:pt idx="1140">
                  <c:v>41.145075913363144</c:v>
                </c:pt>
                <c:pt idx="1141">
                  <c:v>12.779408867318079</c:v>
                </c:pt>
                <c:pt idx="1142">
                  <c:v>53.454993658147444</c:v>
                </c:pt>
                <c:pt idx="1143">
                  <c:v>35.101665106194666</c:v>
                </c:pt>
                <c:pt idx="1144">
                  <c:v>38.347701093539094</c:v>
                </c:pt>
                <c:pt idx="1145">
                  <c:v>41.584891305270304</c:v>
                </c:pt>
                <c:pt idx="1146">
                  <c:v>50.742951186955587</c:v>
                </c:pt>
                <c:pt idx="1147">
                  <c:v>36.431999993098195</c:v>
                </c:pt>
                <c:pt idx="1148">
                  <c:v>36.32593367150281</c:v>
                </c:pt>
                <c:pt idx="1149">
                  <c:v>36.86792238423098</c:v>
                </c:pt>
                <c:pt idx="1150">
                  <c:v>36.509031841055823</c:v>
                </c:pt>
                <c:pt idx="1151">
                  <c:v>42.017878407454518</c:v>
                </c:pt>
                <c:pt idx="1152">
                  <c:v>31.279684980639018</c:v>
                </c:pt>
                <c:pt idx="1153">
                  <c:v>32.321331562814436</c:v>
                </c:pt>
                <c:pt idx="1154">
                  <c:v>45.95538406071136</c:v>
                </c:pt>
                <c:pt idx="1155">
                  <c:v>39.117969384957973</c:v>
                </c:pt>
                <c:pt idx="1156">
                  <c:v>35.945538821348762</c:v>
                </c:pt>
                <c:pt idx="1157">
                  <c:v>39.909187194993834</c:v>
                </c:pt>
                <c:pt idx="1158">
                  <c:v>33.886935981400875</c:v>
                </c:pt>
                <c:pt idx="1159">
                  <c:v>47.346482973172058</c:v>
                </c:pt>
                <c:pt idx="1160">
                  <c:v>31.094894510462506</c:v>
                </c:pt>
                <c:pt idx="1161">
                  <c:v>50.724196381656995</c:v>
                </c:pt>
                <c:pt idx="1162">
                  <c:v>49.776488198880124</c:v>
                </c:pt>
                <c:pt idx="1163">
                  <c:v>37.635656655853012</c:v>
                </c:pt>
                <c:pt idx="1164">
                  <c:v>41.078035129128295</c:v>
                </c:pt>
                <c:pt idx="1165">
                  <c:v>47.639174385174883</c:v>
                </c:pt>
                <c:pt idx="1166">
                  <c:v>36.244065062879486</c:v>
                </c:pt>
                <c:pt idx="1167">
                  <c:v>62.272710205139575</c:v>
                </c:pt>
                <c:pt idx="1168">
                  <c:v>29.473599519470255</c:v>
                </c:pt>
                <c:pt idx="1169">
                  <c:v>61.356077178602249</c:v>
                </c:pt>
                <c:pt idx="1170">
                  <c:v>42.116111121151349</c:v>
                </c:pt>
                <c:pt idx="1171">
                  <c:v>44.045754226785647</c:v>
                </c:pt>
                <c:pt idx="1172">
                  <c:v>43.084190067602051</c:v>
                </c:pt>
                <c:pt idx="1173">
                  <c:v>54.081671456750627</c:v>
                </c:pt>
                <c:pt idx="1174">
                  <c:v>29.035584163560898</c:v>
                </c:pt>
                <c:pt idx="1175">
                  <c:v>47.918951753558332</c:v>
                </c:pt>
                <c:pt idx="1176">
                  <c:v>51.188908299077553</c:v>
                </c:pt>
                <c:pt idx="1177">
                  <c:v>28.459336852901988</c:v>
                </c:pt>
                <c:pt idx="1178">
                  <c:v>52.204368503675099</c:v>
                </c:pt>
                <c:pt idx="1179">
                  <c:v>39.33109810638679</c:v>
                </c:pt>
                <c:pt idx="1180">
                  <c:v>31.011276521577106</c:v>
                </c:pt>
                <c:pt idx="1181">
                  <c:v>39.852007710996894</c:v>
                </c:pt>
                <c:pt idx="1182">
                  <c:v>46.696661724197718</c:v>
                </c:pt>
                <c:pt idx="1183">
                  <c:v>59.601661235672552</c:v>
                </c:pt>
                <c:pt idx="1184">
                  <c:v>51.367758355677758</c:v>
                </c:pt>
                <c:pt idx="1185">
                  <c:v>36.758077113919803</c:v>
                </c:pt>
                <c:pt idx="1186">
                  <c:v>53.991726590260356</c:v>
                </c:pt>
                <c:pt idx="1187">
                  <c:v>38.813247418787824</c:v>
                </c:pt>
                <c:pt idx="1188">
                  <c:v>34.677505702754978</c:v>
                </c:pt>
                <c:pt idx="1189">
                  <c:v>53.251634457087221</c:v>
                </c:pt>
                <c:pt idx="1190">
                  <c:v>42.312516294204912</c:v>
                </c:pt>
                <c:pt idx="1191">
                  <c:v>62.296488667432925</c:v>
                </c:pt>
                <c:pt idx="1192">
                  <c:v>53.551602372285011</c:v>
                </c:pt>
                <c:pt idx="1193">
                  <c:v>31.937244055468298</c:v>
                </c:pt>
                <c:pt idx="1194">
                  <c:v>53.934253847609135</c:v>
                </c:pt>
                <c:pt idx="1195">
                  <c:v>47.583636512261052</c:v>
                </c:pt>
                <c:pt idx="1196">
                  <c:v>35.354110735097201</c:v>
                </c:pt>
                <c:pt idx="1197">
                  <c:v>45.821373403017368</c:v>
                </c:pt>
                <c:pt idx="1198">
                  <c:v>64.983784788468967</c:v>
                </c:pt>
                <c:pt idx="1199">
                  <c:v>41.582082547570728</c:v>
                </c:pt>
                <c:pt idx="1200">
                  <c:v>36.802900416834959</c:v>
                </c:pt>
                <c:pt idx="1201">
                  <c:v>46.250348896949042</c:v>
                </c:pt>
                <c:pt idx="1202">
                  <c:v>58.414433700701949</c:v>
                </c:pt>
                <c:pt idx="1203">
                  <c:v>52.418442173333986</c:v>
                </c:pt>
                <c:pt idx="1204">
                  <c:v>42.583773112915225</c:v>
                </c:pt>
                <c:pt idx="1205">
                  <c:v>39.06229407069646</c:v>
                </c:pt>
                <c:pt idx="1206">
                  <c:v>37.960888821114771</c:v>
                </c:pt>
                <c:pt idx="1207">
                  <c:v>46.90539133177068</c:v>
                </c:pt>
                <c:pt idx="1208">
                  <c:v>37.484665490046353</c:v>
                </c:pt>
                <c:pt idx="1209">
                  <c:v>42.504184192848399</c:v>
                </c:pt>
                <c:pt idx="1210">
                  <c:v>55.772662563750544</c:v>
                </c:pt>
                <c:pt idx="1211">
                  <c:v>37.405464953369922</c:v>
                </c:pt>
                <c:pt idx="1212">
                  <c:v>30.683802418142001</c:v>
                </c:pt>
                <c:pt idx="1213">
                  <c:v>34.266737814028275</c:v>
                </c:pt>
                <c:pt idx="1214">
                  <c:v>50.01129590765504</c:v>
                </c:pt>
                <c:pt idx="1215">
                  <c:v>37.156616137853135</c:v>
                </c:pt>
                <c:pt idx="1216">
                  <c:v>40.859492184555855</c:v>
                </c:pt>
                <c:pt idx="1217">
                  <c:v>38.77831182290889</c:v>
                </c:pt>
                <c:pt idx="1218">
                  <c:v>52.503633109610576</c:v>
                </c:pt>
                <c:pt idx="1219">
                  <c:v>34.457336621817575</c:v>
                </c:pt>
                <c:pt idx="1220">
                  <c:v>54.130526174486761</c:v>
                </c:pt>
                <c:pt idx="1221">
                  <c:v>40.317283470161648</c:v>
                </c:pt>
                <c:pt idx="1222">
                  <c:v>25.078703797680248</c:v>
                </c:pt>
                <c:pt idx="1223">
                  <c:v>39.879695399690405</c:v>
                </c:pt>
                <c:pt idx="1224">
                  <c:v>46.583124555336362</c:v>
                </c:pt>
                <c:pt idx="1225">
                  <c:v>37.385783796950946</c:v>
                </c:pt>
                <c:pt idx="1226">
                  <c:v>53.867044719114972</c:v>
                </c:pt>
                <c:pt idx="1227">
                  <c:v>34.94083025594086</c:v>
                </c:pt>
                <c:pt idx="1228">
                  <c:v>47.113465018385305</c:v>
                </c:pt>
                <c:pt idx="1229">
                  <c:v>47.458605205833194</c:v>
                </c:pt>
                <c:pt idx="1230">
                  <c:v>51.009178151149825</c:v>
                </c:pt>
                <c:pt idx="1231">
                  <c:v>47.524019774201797</c:v>
                </c:pt>
                <c:pt idx="1232">
                  <c:v>55.926026424457667</c:v>
                </c:pt>
                <c:pt idx="1233">
                  <c:v>32.331982596137152</c:v>
                </c:pt>
                <c:pt idx="1234">
                  <c:v>67.543270652063811</c:v>
                </c:pt>
                <c:pt idx="1235">
                  <c:v>59.125437853508714</c:v>
                </c:pt>
                <c:pt idx="1236">
                  <c:v>47.1013223905084</c:v>
                </c:pt>
                <c:pt idx="1237">
                  <c:v>56.522738998983179</c:v>
                </c:pt>
                <c:pt idx="1238">
                  <c:v>39.743843256707663</c:v>
                </c:pt>
                <c:pt idx="1239">
                  <c:v>40.926457213722834</c:v>
                </c:pt>
                <c:pt idx="1240">
                  <c:v>43.667985462055782</c:v>
                </c:pt>
                <c:pt idx="1241">
                  <c:v>34.563797563769356</c:v>
                </c:pt>
                <c:pt idx="1242">
                  <c:v>31.806254537565671</c:v>
                </c:pt>
                <c:pt idx="1243">
                  <c:v>32.24872685623555</c:v>
                </c:pt>
                <c:pt idx="1244">
                  <c:v>45.285362988544264</c:v>
                </c:pt>
                <c:pt idx="1245">
                  <c:v>52.035804107889803</c:v>
                </c:pt>
                <c:pt idx="1246">
                  <c:v>38.638009946216584</c:v>
                </c:pt>
                <c:pt idx="1247">
                  <c:v>76.896511803613521</c:v>
                </c:pt>
                <c:pt idx="1248">
                  <c:v>48.326055952370822</c:v>
                </c:pt>
                <c:pt idx="1249">
                  <c:v>45.985761668379688</c:v>
                </c:pt>
                <c:pt idx="1250">
                  <c:v>51.046891379540043</c:v>
                </c:pt>
                <c:pt idx="1251">
                  <c:v>38.515435595065881</c:v>
                </c:pt>
                <c:pt idx="1252">
                  <c:v>40.273111296046451</c:v>
                </c:pt>
                <c:pt idx="1253">
                  <c:v>43.761573394717743</c:v>
                </c:pt>
                <c:pt idx="1254">
                  <c:v>55.500634169574106</c:v>
                </c:pt>
                <c:pt idx="1255">
                  <c:v>37.650047306780564</c:v>
                </c:pt>
                <c:pt idx="1256">
                  <c:v>37.296653121601622</c:v>
                </c:pt>
                <c:pt idx="1257">
                  <c:v>36.36303154778939</c:v>
                </c:pt>
                <c:pt idx="1258">
                  <c:v>31.697201408195834</c:v>
                </c:pt>
                <c:pt idx="1259">
                  <c:v>41.214435522056007</c:v>
                </c:pt>
                <c:pt idx="1260">
                  <c:v>49.781630781521365</c:v>
                </c:pt>
                <c:pt idx="1261">
                  <c:v>48.712934298087447</c:v>
                </c:pt>
                <c:pt idx="1262">
                  <c:v>33.459479447435754</c:v>
                </c:pt>
                <c:pt idx="1263">
                  <c:v>41.701260237316333</c:v>
                </c:pt>
                <c:pt idx="1264">
                  <c:v>57.289001164027042</c:v>
                </c:pt>
                <c:pt idx="1265">
                  <c:v>54.585692709048793</c:v>
                </c:pt>
                <c:pt idx="1266">
                  <c:v>26.218028592752738</c:v>
                </c:pt>
                <c:pt idx="1267">
                  <c:v>37.005195311401749</c:v>
                </c:pt>
                <c:pt idx="1268">
                  <c:v>41.519434252477964</c:v>
                </c:pt>
                <c:pt idx="1269">
                  <c:v>56.290242539878918</c:v>
                </c:pt>
                <c:pt idx="1270">
                  <c:v>37.473786595411141</c:v>
                </c:pt>
                <c:pt idx="1271">
                  <c:v>61.599242354786412</c:v>
                </c:pt>
                <c:pt idx="1272">
                  <c:v>48.837619818118597</c:v>
                </c:pt>
                <c:pt idx="1273">
                  <c:v>36.574666302498159</c:v>
                </c:pt>
                <c:pt idx="1274">
                  <c:v>55.867201564445551</c:v>
                </c:pt>
                <c:pt idx="1275">
                  <c:v>54.848180474389096</c:v>
                </c:pt>
                <c:pt idx="1276">
                  <c:v>62.768056737725558</c:v>
                </c:pt>
                <c:pt idx="1277">
                  <c:v>74.08902823307244</c:v>
                </c:pt>
                <c:pt idx="1278">
                  <c:v>70.538137473351497</c:v>
                </c:pt>
                <c:pt idx="1279">
                  <c:v>51.035854280469522</c:v>
                </c:pt>
                <c:pt idx="1280">
                  <c:v>32.386383763954981</c:v>
                </c:pt>
                <c:pt idx="1281">
                  <c:v>35.239379041272379</c:v>
                </c:pt>
                <c:pt idx="1282">
                  <c:v>51.176515406708383</c:v>
                </c:pt>
                <c:pt idx="1283">
                  <c:v>29.357867743841172</c:v>
                </c:pt>
                <c:pt idx="1284">
                  <c:v>35.213496143337473</c:v>
                </c:pt>
                <c:pt idx="1285">
                  <c:v>31.77535593186909</c:v>
                </c:pt>
                <c:pt idx="1286">
                  <c:v>39.500970452295462</c:v>
                </c:pt>
                <c:pt idx="1287">
                  <c:v>28.696360760981893</c:v>
                </c:pt>
                <c:pt idx="1288">
                  <c:v>46.336391840746323</c:v>
                </c:pt>
                <c:pt idx="1289">
                  <c:v>46.69034018692129</c:v>
                </c:pt>
                <c:pt idx="1290">
                  <c:v>87.382188649675783</c:v>
                </c:pt>
                <c:pt idx="1291">
                  <c:v>48.525659642646801</c:v>
                </c:pt>
                <c:pt idx="1292">
                  <c:v>62.894550064929263</c:v>
                </c:pt>
                <c:pt idx="1293">
                  <c:v>65.970363241672501</c:v>
                </c:pt>
                <c:pt idx="1294">
                  <c:v>30.648522584103624</c:v>
                </c:pt>
                <c:pt idx="1295">
                  <c:v>84.507782579096187</c:v>
                </c:pt>
                <c:pt idx="1296">
                  <c:v>38.589099844353875</c:v>
                </c:pt>
                <c:pt idx="1297">
                  <c:v>50.964941160473579</c:v>
                </c:pt>
                <c:pt idx="1298">
                  <c:v>64.029505345451071</c:v>
                </c:pt>
                <c:pt idx="1299">
                  <c:v>51.978556202031776</c:v>
                </c:pt>
                <c:pt idx="1300">
                  <c:v>36.018962710052797</c:v>
                </c:pt>
                <c:pt idx="1301">
                  <c:v>43.763894763052519</c:v>
                </c:pt>
                <c:pt idx="1302">
                  <c:v>48.216323507135307</c:v>
                </c:pt>
                <c:pt idx="1303">
                  <c:v>77.841265062455875</c:v>
                </c:pt>
                <c:pt idx="1304">
                  <c:v>40.52630981437548</c:v>
                </c:pt>
                <c:pt idx="1305">
                  <c:v>78.558951706365278</c:v>
                </c:pt>
                <c:pt idx="1306">
                  <c:v>36.921745563777989</c:v>
                </c:pt>
                <c:pt idx="1307">
                  <c:v>28.632380982029936</c:v>
                </c:pt>
                <c:pt idx="1308">
                  <c:v>43.335328773024706</c:v>
                </c:pt>
                <c:pt idx="1309">
                  <c:v>38.991047137909128</c:v>
                </c:pt>
                <c:pt idx="1310">
                  <c:v>44.940270941295537</c:v>
                </c:pt>
                <c:pt idx="1311">
                  <c:v>60.642606899877372</c:v>
                </c:pt>
                <c:pt idx="1312">
                  <c:v>32.892786425066809</c:v>
                </c:pt>
                <c:pt idx="1313">
                  <c:v>30.35654482220923</c:v>
                </c:pt>
                <c:pt idx="1314">
                  <c:v>67.273007980545884</c:v>
                </c:pt>
                <c:pt idx="1315">
                  <c:v>42.343948347788078</c:v>
                </c:pt>
                <c:pt idx="1316">
                  <c:v>38.110905210990794</c:v>
                </c:pt>
                <c:pt idx="1317">
                  <c:v>27.361255539160524</c:v>
                </c:pt>
                <c:pt idx="1318">
                  <c:v>54.68149878911322</c:v>
                </c:pt>
                <c:pt idx="1319">
                  <c:v>43.514609021724134</c:v>
                </c:pt>
                <c:pt idx="1320">
                  <c:v>51.514367786492684</c:v>
                </c:pt>
                <c:pt idx="1321">
                  <c:v>20.564812748773821</c:v>
                </c:pt>
                <c:pt idx="1322">
                  <c:v>47.83113274507032</c:v>
                </c:pt>
                <c:pt idx="1323">
                  <c:v>36.445465126211509</c:v>
                </c:pt>
                <c:pt idx="1324">
                  <c:v>34.700090308726296</c:v>
                </c:pt>
                <c:pt idx="1325">
                  <c:v>40.193233292220278</c:v>
                </c:pt>
                <c:pt idx="1326">
                  <c:v>35.423340050310372</c:v>
                </c:pt>
                <c:pt idx="1327">
                  <c:v>41.011205255655213</c:v>
                </c:pt>
                <c:pt idx="1328">
                  <c:v>33.840879422279919</c:v>
                </c:pt>
                <c:pt idx="1329">
                  <c:v>41.813210311767776</c:v>
                </c:pt>
                <c:pt idx="1330">
                  <c:v>24.272398180914056</c:v>
                </c:pt>
                <c:pt idx="1331">
                  <c:v>25.028581867309075</c:v>
                </c:pt>
                <c:pt idx="1332">
                  <c:v>48.253011964967293</c:v>
                </c:pt>
                <c:pt idx="1333">
                  <c:v>28.321820940302164</c:v>
                </c:pt>
                <c:pt idx="1334">
                  <c:v>49.43486458841322</c:v>
                </c:pt>
                <c:pt idx="1335">
                  <c:v>40.303457545840615</c:v>
                </c:pt>
                <c:pt idx="1336">
                  <c:v>48.145613736049981</c:v>
                </c:pt>
                <c:pt idx="1337">
                  <c:v>41.50936426301687</c:v>
                </c:pt>
                <c:pt idx="1338">
                  <c:v>39.327620809059297</c:v>
                </c:pt>
                <c:pt idx="1339">
                  <c:v>42.610679762861338</c:v>
                </c:pt>
                <c:pt idx="1340">
                  <c:v>37.20736666859176</c:v>
                </c:pt>
                <c:pt idx="1341">
                  <c:v>44.673830430077253</c:v>
                </c:pt>
                <c:pt idx="1342">
                  <c:v>45.734693752929388</c:v>
                </c:pt>
                <c:pt idx="1343">
                  <c:v>29.222961111437009</c:v>
                </c:pt>
                <c:pt idx="1344">
                  <c:v>21.890385263928142</c:v>
                </c:pt>
                <c:pt idx="1345">
                  <c:v>59.099685639931536</c:v>
                </c:pt>
                <c:pt idx="1346">
                  <c:v>36.734641548071039</c:v>
                </c:pt>
                <c:pt idx="1347">
                  <c:v>40.888220482696802</c:v>
                </c:pt>
                <c:pt idx="1348">
                  <c:v>43.712608910083084</c:v>
                </c:pt>
                <c:pt idx="1349">
                  <c:v>42.439442547744648</c:v>
                </c:pt>
                <c:pt idx="1350">
                  <c:v>44.920696721393242</c:v>
                </c:pt>
                <c:pt idx="1351">
                  <c:v>64.906728787135393</c:v>
                </c:pt>
                <c:pt idx="1352">
                  <c:v>35.370124791655293</c:v>
                </c:pt>
                <c:pt idx="1353">
                  <c:v>46.760229294631216</c:v>
                </c:pt>
                <c:pt idx="1354">
                  <c:v>44.471257152805322</c:v>
                </c:pt>
                <c:pt idx="1355">
                  <c:v>50.740534868677315</c:v>
                </c:pt>
                <c:pt idx="1356">
                  <c:v>43.341561815544459</c:v>
                </c:pt>
                <c:pt idx="1357">
                  <c:v>51.867156777679071</c:v>
                </c:pt>
                <c:pt idx="1358">
                  <c:v>33.868315248816778</c:v>
                </c:pt>
                <c:pt idx="1359">
                  <c:v>49.021506299534451</c:v>
                </c:pt>
                <c:pt idx="1360">
                  <c:v>53.628210816502524</c:v>
                </c:pt>
                <c:pt idx="1361">
                  <c:v>55.084908162088439</c:v>
                </c:pt>
                <c:pt idx="1362">
                  <c:v>47.51536754181884</c:v>
                </c:pt>
                <c:pt idx="1363">
                  <c:v>35.170121149627718</c:v>
                </c:pt>
                <c:pt idx="1364">
                  <c:v>62.379212532061459</c:v>
                </c:pt>
                <c:pt idx="1365">
                  <c:v>30.296172628874963</c:v>
                </c:pt>
                <c:pt idx="1366">
                  <c:v>44.058330399828336</c:v>
                </c:pt>
                <c:pt idx="1367">
                  <c:v>44.089515920443944</c:v>
                </c:pt>
                <c:pt idx="1368">
                  <c:v>48.172542634873381</c:v>
                </c:pt>
                <c:pt idx="1369">
                  <c:v>47.979964435158848</c:v>
                </c:pt>
                <c:pt idx="1370">
                  <c:v>46.002081588904673</c:v>
                </c:pt>
                <c:pt idx="1371">
                  <c:v>50.662998251844186</c:v>
                </c:pt>
                <c:pt idx="1372">
                  <c:v>37.062633842759517</c:v>
                </c:pt>
                <c:pt idx="1373">
                  <c:v>36.467739904123285</c:v>
                </c:pt>
                <c:pt idx="1374">
                  <c:v>45.293801364707207</c:v>
                </c:pt>
                <c:pt idx="1375">
                  <c:v>43.653633630838186</c:v>
                </c:pt>
                <c:pt idx="1376">
                  <c:v>47.934461061774812</c:v>
                </c:pt>
                <c:pt idx="1377">
                  <c:v>58.471483621858241</c:v>
                </c:pt>
                <c:pt idx="1378">
                  <c:v>52.144173472559373</c:v>
                </c:pt>
                <c:pt idx="1379">
                  <c:v>31.119108300284559</c:v>
                </c:pt>
                <c:pt idx="1380">
                  <c:v>40.956979996465364</c:v>
                </c:pt>
                <c:pt idx="1381">
                  <c:v>49.571975669417832</c:v>
                </c:pt>
                <c:pt idx="1382">
                  <c:v>20.693751430499947</c:v>
                </c:pt>
                <c:pt idx="1383">
                  <c:v>46.558948001787812</c:v>
                </c:pt>
                <c:pt idx="1384">
                  <c:v>35.022473992100672</c:v>
                </c:pt>
                <c:pt idx="1385">
                  <c:v>35.904636280408248</c:v>
                </c:pt>
                <c:pt idx="1386">
                  <c:v>26.745362121809379</c:v>
                </c:pt>
                <c:pt idx="1387">
                  <c:v>37.542327984793118</c:v>
                </c:pt>
                <c:pt idx="1388">
                  <c:v>34.100153561394364</c:v>
                </c:pt>
                <c:pt idx="1389">
                  <c:v>50.712652252442396</c:v>
                </c:pt>
                <c:pt idx="1390">
                  <c:v>37.299622935306402</c:v>
                </c:pt>
                <c:pt idx="1391">
                  <c:v>44.8342469905662</c:v>
                </c:pt>
                <c:pt idx="1392">
                  <c:v>16.770010481829335</c:v>
                </c:pt>
                <c:pt idx="1393">
                  <c:v>35.381878851595857</c:v>
                </c:pt>
                <c:pt idx="1394">
                  <c:v>23.407882931066183</c:v>
                </c:pt>
                <c:pt idx="1395">
                  <c:v>34.675521472862549</c:v>
                </c:pt>
                <c:pt idx="1396">
                  <c:v>49.620678017665121</c:v>
                </c:pt>
                <c:pt idx="1397">
                  <c:v>44.174298225428934</c:v>
                </c:pt>
                <c:pt idx="1398">
                  <c:v>38.118280671109851</c:v>
                </c:pt>
                <c:pt idx="1399">
                  <c:v>26.163719520928183</c:v>
                </c:pt>
                <c:pt idx="1400">
                  <c:v>30.26702266334345</c:v>
                </c:pt>
                <c:pt idx="1401">
                  <c:v>45.167733318036873</c:v>
                </c:pt>
                <c:pt idx="1402">
                  <c:v>70.470310073779643</c:v>
                </c:pt>
                <c:pt idx="1403">
                  <c:v>22.197267486085792</c:v>
                </c:pt>
                <c:pt idx="1404">
                  <c:v>44.455776614232626</c:v>
                </c:pt>
                <c:pt idx="1405">
                  <c:v>42.056389706410066</c:v>
                </c:pt>
                <c:pt idx="1406">
                  <c:v>46.321021470894408</c:v>
                </c:pt>
                <c:pt idx="1407">
                  <c:v>56.144352055610568</c:v>
                </c:pt>
                <c:pt idx="1408">
                  <c:v>50.108269226151691</c:v>
                </c:pt>
                <c:pt idx="1409">
                  <c:v>34.898737051223108</c:v>
                </c:pt>
                <c:pt idx="1410">
                  <c:v>61.862250136688942</c:v>
                </c:pt>
                <c:pt idx="1411">
                  <c:v>29.527108653196834</c:v>
                </c:pt>
                <c:pt idx="1412">
                  <c:v>48.549164835930206</c:v>
                </c:pt>
                <c:pt idx="1413">
                  <c:v>37.269677935730549</c:v>
                </c:pt>
                <c:pt idx="1414">
                  <c:v>43.679510090965771</c:v>
                </c:pt>
                <c:pt idx="1415">
                  <c:v>44.205611514303641</c:v>
                </c:pt>
                <c:pt idx="1416">
                  <c:v>32.330758260764817</c:v>
                </c:pt>
                <c:pt idx="1417">
                  <c:v>50.622287130374858</c:v>
                </c:pt>
                <c:pt idx="1418">
                  <c:v>48.921793516364595</c:v>
                </c:pt>
                <c:pt idx="1419">
                  <c:v>41.872269017952718</c:v>
                </c:pt>
                <c:pt idx="1420">
                  <c:v>28.306202743190603</c:v>
                </c:pt>
                <c:pt idx="1421">
                  <c:v>38.013931186188053</c:v>
                </c:pt>
                <c:pt idx="1422">
                  <c:v>37.896264823846053</c:v>
                </c:pt>
                <c:pt idx="1423">
                  <c:v>41.710437129896839</c:v>
                </c:pt>
                <c:pt idx="1424">
                  <c:v>38.308424905131091</c:v>
                </c:pt>
                <c:pt idx="1425">
                  <c:v>50.411176010365992</c:v>
                </c:pt>
                <c:pt idx="1426">
                  <c:v>37.94655158012938</c:v>
                </c:pt>
                <c:pt idx="1427">
                  <c:v>37.835773025321664</c:v>
                </c:pt>
                <c:pt idx="1428">
                  <c:v>46.518424654799063</c:v>
                </c:pt>
                <c:pt idx="1429">
                  <c:v>33.877534057271589</c:v>
                </c:pt>
                <c:pt idx="1430">
                  <c:v>37.908371570272003</c:v>
                </c:pt>
                <c:pt idx="1431">
                  <c:v>63.974708499317217</c:v>
                </c:pt>
                <c:pt idx="1432">
                  <c:v>47.982949399350204</c:v>
                </c:pt>
                <c:pt idx="1433">
                  <c:v>34.474611909162732</c:v>
                </c:pt>
                <c:pt idx="1434">
                  <c:v>25.283880028808838</c:v>
                </c:pt>
                <c:pt idx="1435">
                  <c:v>24.636174464350695</c:v>
                </c:pt>
                <c:pt idx="1436">
                  <c:v>49.176521005654322</c:v>
                </c:pt>
                <c:pt idx="1437">
                  <c:v>58.591107342668778</c:v>
                </c:pt>
                <c:pt idx="1438">
                  <c:v>29.932900898127414</c:v>
                </c:pt>
                <c:pt idx="1439">
                  <c:v>30.491558631036813</c:v>
                </c:pt>
                <c:pt idx="1440">
                  <c:v>32.811014630471568</c:v>
                </c:pt>
                <c:pt idx="1441">
                  <c:v>37.576816360373371</c:v>
                </c:pt>
                <c:pt idx="1442">
                  <c:v>55.101946018992457</c:v>
                </c:pt>
                <c:pt idx="1443">
                  <c:v>40.641077616322931</c:v>
                </c:pt>
                <c:pt idx="1444">
                  <c:v>53.118681247261108</c:v>
                </c:pt>
                <c:pt idx="1445">
                  <c:v>47.907740613930393</c:v>
                </c:pt>
                <c:pt idx="1446">
                  <c:v>43.113171778970397</c:v>
                </c:pt>
                <c:pt idx="1447">
                  <c:v>29.728423000079008</c:v>
                </c:pt>
                <c:pt idx="1448">
                  <c:v>38.409069894210639</c:v>
                </c:pt>
                <c:pt idx="1449">
                  <c:v>48.261898019645436</c:v>
                </c:pt>
                <c:pt idx="1450">
                  <c:v>46.47010918631571</c:v>
                </c:pt>
                <c:pt idx="1451">
                  <c:v>49.096945254480936</c:v>
                </c:pt>
                <c:pt idx="1452">
                  <c:v>28.01649610551117</c:v>
                </c:pt>
                <c:pt idx="1453">
                  <c:v>48.647691367534513</c:v>
                </c:pt>
                <c:pt idx="1454">
                  <c:v>37.261672110572192</c:v>
                </c:pt>
                <c:pt idx="1455">
                  <c:v>32.987438211142035</c:v>
                </c:pt>
                <c:pt idx="1456">
                  <c:v>46.202915103182065</c:v>
                </c:pt>
                <c:pt idx="1457">
                  <c:v>36.935221309932352</c:v>
                </c:pt>
                <c:pt idx="1458">
                  <c:v>18.280492375664512</c:v>
                </c:pt>
                <c:pt idx="1459">
                  <c:v>61.68858335159679</c:v>
                </c:pt>
                <c:pt idx="1460">
                  <c:v>30.562908888740637</c:v>
                </c:pt>
                <c:pt idx="1461">
                  <c:v>29.073706710232766</c:v>
                </c:pt>
                <c:pt idx="1462">
                  <c:v>59.967129265891245</c:v>
                </c:pt>
                <c:pt idx="1463">
                  <c:v>68.921394571200466</c:v>
                </c:pt>
                <c:pt idx="1464">
                  <c:v>39.548339170432534</c:v>
                </c:pt>
                <c:pt idx="1465">
                  <c:v>64.359802086602528</c:v>
                </c:pt>
                <c:pt idx="1466">
                  <c:v>37.205069042635657</c:v>
                </c:pt>
                <c:pt idx="1467">
                  <c:v>41.769604747597583</c:v>
                </c:pt>
                <c:pt idx="1468">
                  <c:v>45.810801427898767</c:v>
                </c:pt>
                <c:pt idx="1469">
                  <c:v>31.155757857113834</c:v>
                </c:pt>
                <c:pt idx="1470">
                  <c:v>56.608086083690942</c:v>
                </c:pt>
                <c:pt idx="1471">
                  <c:v>35.384632251531613</c:v>
                </c:pt>
                <c:pt idx="1472">
                  <c:v>42.962282455528154</c:v>
                </c:pt>
                <c:pt idx="1473">
                  <c:v>38.635861775197604</c:v>
                </c:pt>
                <c:pt idx="1474">
                  <c:v>26.862151385239954</c:v>
                </c:pt>
                <c:pt idx="1475">
                  <c:v>53.999776573212216</c:v>
                </c:pt>
                <c:pt idx="1476">
                  <c:v>60.164858341922326</c:v>
                </c:pt>
                <c:pt idx="1477">
                  <c:v>71.340983810527774</c:v>
                </c:pt>
              </c:numCache>
            </c:numRef>
          </c:xVal>
          <c:yVal>
            <c:numRef>
              <c:f>'3.3.1 G_RE_1.1'!$E$5:$E$1482</c:f>
              <c:numCache>
                <c:formatCode>0.00</c:formatCode>
                <c:ptCount val="1478"/>
                <c:pt idx="0">
                  <c:v>11.08</c:v>
                </c:pt>
                <c:pt idx="1">
                  <c:v>11.3</c:v>
                </c:pt>
                <c:pt idx="2">
                  <c:v>11.61</c:v>
                </c:pt>
                <c:pt idx="3">
                  <c:v>10.91</c:v>
                </c:pt>
                <c:pt idx="4">
                  <c:v>11.9</c:v>
                </c:pt>
                <c:pt idx="5">
                  <c:v>11.38</c:v>
                </c:pt>
                <c:pt idx="6">
                  <c:v>10.81</c:v>
                </c:pt>
                <c:pt idx="7">
                  <c:v>6.14</c:v>
                </c:pt>
                <c:pt idx="8">
                  <c:v>11.58</c:v>
                </c:pt>
                <c:pt idx="9">
                  <c:v>10.73</c:v>
                </c:pt>
                <c:pt idx="10">
                  <c:v>10.7</c:v>
                </c:pt>
                <c:pt idx="11">
                  <c:v>12.61</c:v>
                </c:pt>
                <c:pt idx="12">
                  <c:v>12.33</c:v>
                </c:pt>
                <c:pt idx="13">
                  <c:v>11.11</c:v>
                </c:pt>
                <c:pt idx="14">
                  <c:v>10.68</c:v>
                </c:pt>
                <c:pt idx="15">
                  <c:v>11.57</c:v>
                </c:pt>
                <c:pt idx="16">
                  <c:v>10.52</c:v>
                </c:pt>
                <c:pt idx="17">
                  <c:v>10.8</c:v>
                </c:pt>
                <c:pt idx="18">
                  <c:v>9.83</c:v>
                </c:pt>
                <c:pt idx="19">
                  <c:v>11.21</c:v>
                </c:pt>
                <c:pt idx="20">
                  <c:v>5.37</c:v>
                </c:pt>
                <c:pt idx="21">
                  <c:v>11.37</c:v>
                </c:pt>
                <c:pt idx="22">
                  <c:v>11.21</c:v>
                </c:pt>
                <c:pt idx="23">
                  <c:v>10.61</c:v>
                </c:pt>
                <c:pt idx="24">
                  <c:v>12.21</c:v>
                </c:pt>
                <c:pt idx="25">
                  <c:v>10.47</c:v>
                </c:pt>
                <c:pt idx="26">
                  <c:v>10.9</c:v>
                </c:pt>
                <c:pt idx="27">
                  <c:v>11.11</c:v>
                </c:pt>
                <c:pt idx="28">
                  <c:v>10.59</c:v>
                </c:pt>
                <c:pt idx="29">
                  <c:v>10.99</c:v>
                </c:pt>
                <c:pt idx="30">
                  <c:v>11.86</c:v>
                </c:pt>
                <c:pt idx="31">
                  <c:v>10.82</c:v>
                </c:pt>
                <c:pt idx="32">
                  <c:v>6.16</c:v>
                </c:pt>
                <c:pt idx="33">
                  <c:v>10.68</c:v>
                </c:pt>
                <c:pt idx="34">
                  <c:v>11.75</c:v>
                </c:pt>
                <c:pt idx="35">
                  <c:v>11.41</c:v>
                </c:pt>
                <c:pt idx="36">
                  <c:v>11.48</c:v>
                </c:pt>
                <c:pt idx="37">
                  <c:v>9.77</c:v>
                </c:pt>
                <c:pt idx="38">
                  <c:v>9.42</c:v>
                </c:pt>
                <c:pt idx="39">
                  <c:v>11.23</c:v>
                </c:pt>
                <c:pt idx="40">
                  <c:v>11.48</c:v>
                </c:pt>
                <c:pt idx="41">
                  <c:v>11.46</c:v>
                </c:pt>
                <c:pt idx="42">
                  <c:v>10.74</c:v>
                </c:pt>
                <c:pt idx="43">
                  <c:v>11.13</c:v>
                </c:pt>
                <c:pt idx="44">
                  <c:v>11.9</c:v>
                </c:pt>
                <c:pt idx="45">
                  <c:v>5.71</c:v>
                </c:pt>
                <c:pt idx="46">
                  <c:v>11</c:v>
                </c:pt>
                <c:pt idx="47">
                  <c:v>10.29</c:v>
                </c:pt>
                <c:pt idx="48">
                  <c:v>10.47</c:v>
                </c:pt>
                <c:pt idx="49">
                  <c:v>9.9600000000000009</c:v>
                </c:pt>
                <c:pt idx="50">
                  <c:v>9.59</c:v>
                </c:pt>
                <c:pt idx="51">
                  <c:v>8.81</c:v>
                </c:pt>
                <c:pt idx="52">
                  <c:v>9.32</c:v>
                </c:pt>
                <c:pt idx="53">
                  <c:v>6.93</c:v>
                </c:pt>
                <c:pt idx="54">
                  <c:v>9.15</c:v>
                </c:pt>
                <c:pt idx="55">
                  <c:v>9.1999999999999993</c:v>
                </c:pt>
                <c:pt idx="56">
                  <c:v>9.08</c:v>
                </c:pt>
                <c:pt idx="57">
                  <c:v>8.5</c:v>
                </c:pt>
                <c:pt idx="58">
                  <c:v>8.83</c:v>
                </c:pt>
                <c:pt idx="59">
                  <c:v>8.9499999999999993</c:v>
                </c:pt>
                <c:pt idx="60">
                  <c:v>9.25</c:v>
                </c:pt>
                <c:pt idx="61">
                  <c:v>9.16</c:v>
                </c:pt>
                <c:pt idx="62">
                  <c:v>9.6999999999999993</c:v>
                </c:pt>
                <c:pt idx="63">
                  <c:v>9.73</c:v>
                </c:pt>
                <c:pt idx="64">
                  <c:v>10.07</c:v>
                </c:pt>
                <c:pt idx="65">
                  <c:v>9.27</c:v>
                </c:pt>
                <c:pt idx="66">
                  <c:v>9.5299999999999994</c:v>
                </c:pt>
                <c:pt idx="67">
                  <c:v>5.44</c:v>
                </c:pt>
                <c:pt idx="68">
                  <c:v>10.66</c:v>
                </c:pt>
                <c:pt idx="69">
                  <c:v>9.19</c:v>
                </c:pt>
                <c:pt idx="70">
                  <c:v>10.99</c:v>
                </c:pt>
                <c:pt idx="71">
                  <c:v>9.23</c:v>
                </c:pt>
                <c:pt idx="72">
                  <c:v>10.25</c:v>
                </c:pt>
                <c:pt idx="73">
                  <c:v>9.65</c:v>
                </c:pt>
                <c:pt idx="74">
                  <c:v>11.26</c:v>
                </c:pt>
                <c:pt idx="75">
                  <c:v>9.9600000000000009</c:v>
                </c:pt>
                <c:pt idx="76">
                  <c:v>9.9600000000000009</c:v>
                </c:pt>
                <c:pt idx="77">
                  <c:v>9.07</c:v>
                </c:pt>
                <c:pt idx="78">
                  <c:v>8.49</c:v>
                </c:pt>
                <c:pt idx="79">
                  <c:v>9.6999999999999993</c:v>
                </c:pt>
                <c:pt idx="80">
                  <c:v>9.8800000000000008</c:v>
                </c:pt>
                <c:pt idx="81">
                  <c:v>11</c:v>
                </c:pt>
                <c:pt idx="82">
                  <c:v>10.99</c:v>
                </c:pt>
                <c:pt idx="83">
                  <c:v>10.64</c:v>
                </c:pt>
                <c:pt idx="84">
                  <c:v>10.6</c:v>
                </c:pt>
                <c:pt idx="85">
                  <c:v>9.24</c:v>
                </c:pt>
                <c:pt idx="86">
                  <c:v>9.6199999999999992</c:v>
                </c:pt>
                <c:pt idx="87">
                  <c:v>9.82</c:v>
                </c:pt>
                <c:pt idx="88">
                  <c:v>10.9</c:v>
                </c:pt>
                <c:pt idx="89">
                  <c:v>10.61</c:v>
                </c:pt>
                <c:pt idx="90">
                  <c:v>10.88</c:v>
                </c:pt>
                <c:pt idx="91">
                  <c:v>10.06</c:v>
                </c:pt>
                <c:pt idx="92">
                  <c:v>6.21</c:v>
                </c:pt>
                <c:pt idx="93">
                  <c:v>6.19</c:v>
                </c:pt>
                <c:pt idx="94">
                  <c:v>10</c:v>
                </c:pt>
                <c:pt idx="95">
                  <c:v>9.67</c:v>
                </c:pt>
                <c:pt idx="96">
                  <c:v>10.49</c:v>
                </c:pt>
                <c:pt idx="97">
                  <c:v>10</c:v>
                </c:pt>
                <c:pt idx="98">
                  <c:v>5.17</c:v>
                </c:pt>
                <c:pt idx="99">
                  <c:v>9.7200000000000006</c:v>
                </c:pt>
                <c:pt idx="100">
                  <c:v>10.76</c:v>
                </c:pt>
                <c:pt idx="101">
                  <c:v>11.13</c:v>
                </c:pt>
                <c:pt idx="102">
                  <c:v>10.64</c:v>
                </c:pt>
                <c:pt idx="103">
                  <c:v>11.27</c:v>
                </c:pt>
                <c:pt idx="104">
                  <c:v>11.07</c:v>
                </c:pt>
                <c:pt idx="105">
                  <c:v>9.3699999999999992</c:v>
                </c:pt>
                <c:pt idx="106">
                  <c:v>9.19</c:v>
                </c:pt>
                <c:pt idx="107">
                  <c:v>10.46</c:v>
                </c:pt>
                <c:pt idx="108">
                  <c:v>10.09</c:v>
                </c:pt>
                <c:pt idx="109">
                  <c:v>12.1</c:v>
                </c:pt>
                <c:pt idx="110">
                  <c:v>9.83</c:v>
                </c:pt>
                <c:pt idx="111">
                  <c:v>9.1999999999999993</c:v>
                </c:pt>
                <c:pt idx="112">
                  <c:v>10.26</c:v>
                </c:pt>
                <c:pt idx="113">
                  <c:v>11.39</c:v>
                </c:pt>
                <c:pt idx="114">
                  <c:v>10.16</c:v>
                </c:pt>
                <c:pt idx="115">
                  <c:v>10.67</c:v>
                </c:pt>
                <c:pt idx="116">
                  <c:v>10.199999999999999</c:v>
                </c:pt>
                <c:pt idx="117">
                  <c:v>4.8600000000000003</c:v>
                </c:pt>
                <c:pt idx="118">
                  <c:v>4.76</c:v>
                </c:pt>
                <c:pt idx="119">
                  <c:v>10.14</c:v>
                </c:pt>
                <c:pt idx="120">
                  <c:v>9.98</c:v>
                </c:pt>
                <c:pt idx="121">
                  <c:v>10.93</c:v>
                </c:pt>
                <c:pt idx="122">
                  <c:v>10.6</c:v>
                </c:pt>
                <c:pt idx="123">
                  <c:v>10.8</c:v>
                </c:pt>
                <c:pt idx="124">
                  <c:v>9.33</c:v>
                </c:pt>
                <c:pt idx="125">
                  <c:v>9.9</c:v>
                </c:pt>
                <c:pt idx="126">
                  <c:v>9.44</c:v>
                </c:pt>
                <c:pt idx="127">
                  <c:v>10.23</c:v>
                </c:pt>
                <c:pt idx="128">
                  <c:v>10.27</c:v>
                </c:pt>
                <c:pt idx="129">
                  <c:v>10.06</c:v>
                </c:pt>
                <c:pt idx="130">
                  <c:v>9.8800000000000008</c:v>
                </c:pt>
                <c:pt idx="131">
                  <c:v>10.210000000000001</c:v>
                </c:pt>
                <c:pt idx="132">
                  <c:v>10.67</c:v>
                </c:pt>
                <c:pt idx="133">
                  <c:v>10.130000000000001</c:v>
                </c:pt>
                <c:pt idx="134">
                  <c:v>5.94</c:v>
                </c:pt>
                <c:pt idx="135">
                  <c:v>5.39</c:v>
                </c:pt>
                <c:pt idx="136">
                  <c:v>6.93</c:v>
                </c:pt>
                <c:pt idx="137">
                  <c:v>10.87</c:v>
                </c:pt>
                <c:pt idx="138">
                  <c:v>10.41</c:v>
                </c:pt>
                <c:pt idx="139">
                  <c:v>11.08</c:v>
                </c:pt>
                <c:pt idx="140">
                  <c:v>10.94</c:v>
                </c:pt>
                <c:pt idx="141">
                  <c:v>10.53</c:v>
                </c:pt>
                <c:pt idx="142">
                  <c:v>9.02</c:v>
                </c:pt>
                <c:pt idx="143">
                  <c:v>10.87</c:v>
                </c:pt>
                <c:pt idx="144">
                  <c:v>10.49</c:v>
                </c:pt>
                <c:pt idx="145">
                  <c:v>6.4</c:v>
                </c:pt>
                <c:pt idx="146">
                  <c:v>9.67</c:v>
                </c:pt>
                <c:pt idx="147">
                  <c:v>9.92</c:v>
                </c:pt>
                <c:pt idx="148">
                  <c:v>10.79</c:v>
                </c:pt>
                <c:pt idx="149">
                  <c:v>12.03</c:v>
                </c:pt>
                <c:pt idx="150">
                  <c:v>10.47</c:v>
                </c:pt>
                <c:pt idx="151">
                  <c:v>10.71</c:v>
                </c:pt>
                <c:pt idx="152">
                  <c:v>9.8699999999999992</c:v>
                </c:pt>
                <c:pt idx="153">
                  <c:v>7.21</c:v>
                </c:pt>
                <c:pt idx="154">
                  <c:v>11.53</c:v>
                </c:pt>
                <c:pt idx="155">
                  <c:v>11.8</c:v>
                </c:pt>
                <c:pt idx="156">
                  <c:v>10.3</c:v>
                </c:pt>
                <c:pt idx="157">
                  <c:v>12.01</c:v>
                </c:pt>
                <c:pt idx="158">
                  <c:v>10.220000000000001</c:v>
                </c:pt>
                <c:pt idx="159">
                  <c:v>9.59</c:v>
                </c:pt>
                <c:pt idx="160">
                  <c:v>9.18</c:v>
                </c:pt>
                <c:pt idx="161">
                  <c:v>10.6</c:v>
                </c:pt>
                <c:pt idx="162">
                  <c:v>15.51</c:v>
                </c:pt>
                <c:pt idx="163">
                  <c:v>10.24</c:v>
                </c:pt>
                <c:pt idx="164">
                  <c:v>11.58</c:v>
                </c:pt>
                <c:pt idx="165">
                  <c:v>9.84</c:v>
                </c:pt>
                <c:pt idx="166">
                  <c:v>6.62</c:v>
                </c:pt>
                <c:pt idx="167">
                  <c:v>11.58</c:v>
                </c:pt>
                <c:pt idx="168">
                  <c:v>10.88</c:v>
                </c:pt>
                <c:pt idx="169">
                  <c:v>9.35</c:v>
                </c:pt>
                <c:pt idx="170">
                  <c:v>10.93</c:v>
                </c:pt>
                <c:pt idx="171">
                  <c:v>9.75</c:v>
                </c:pt>
                <c:pt idx="172">
                  <c:v>9.99</c:v>
                </c:pt>
                <c:pt idx="173">
                  <c:v>5.43</c:v>
                </c:pt>
                <c:pt idx="174">
                  <c:v>10.91</c:v>
                </c:pt>
                <c:pt idx="175">
                  <c:v>11.38</c:v>
                </c:pt>
                <c:pt idx="176">
                  <c:v>11.23</c:v>
                </c:pt>
                <c:pt idx="177">
                  <c:v>11.64</c:v>
                </c:pt>
                <c:pt idx="178">
                  <c:v>12.08</c:v>
                </c:pt>
                <c:pt idx="179">
                  <c:v>9.4600000000000009</c:v>
                </c:pt>
                <c:pt idx="180">
                  <c:v>11.51</c:v>
                </c:pt>
                <c:pt idx="181">
                  <c:v>11.25</c:v>
                </c:pt>
                <c:pt idx="182">
                  <c:v>4.72</c:v>
                </c:pt>
                <c:pt idx="183">
                  <c:v>9.6999999999999993</c:v>
                </c:pt>
                <c:pt idx="184">
                  <c:v>9.4499999999999993</c:v>
                </c:pt>
                <c:pt idx="185">
                  <c:v>9.91</c:v>
                </c:pt>
                <c:pt idx="186">
                  <c:v>11.26</c:v>
                </c:pt>
                <c:pt idx="187">
                  <c:v>11.56</c:v>
                </c:pt>
                <c:pt idx="188">
                  <c:v>9.68</c:v>
                </c:pt>
                <c:pt idx="189">
                  <c:v>5.63</c:v>
                </c:pt>
                <c:pt idx="190">
                  <c:v>10.29</c:v>
                </c:pt>
                <c:pt idx="191">
                  <c:v>10.7</c:v>
                </c:pt>
                <c:pt idx="192">
                  <c:v>10.93</c:v>
                </c:pt>
                <c:pt idx="193">
                  <c:v>10.33</c:v>
                </c:pt>
                <c:pt idx="194">
                  <c:v>11.14</c:v>
                </c:pt>
                <c:pt idx="195">
                  <c:v>9.85</c:v>
                </c:pt>
                <c:pt idx="196">
                  <c:v>10.93</c:v>
                </c:pt>
                <c:pt idx="197">
                  <c:v>10.35</c:v>
                </c:pt>
                <c:pt idx="198">
                  <c:v>10.92</c:v>
                </c:pt>
                <c:pt idx="199">
                  <c:v>9.9600000000000009</c:v>
                </c:pt>
                <c:pt idx="200">
                  <c:v>10.199999999999999</c:v>
                </c:pt>
                <c:pt idx="201">
                  <c:v>10</c:v>
                </c:pt>
                <c:pt idx="202">
                  <c:v>5.34</c:v>
                </c:pt>
                <c:pt idx="203">
                  <c:v>5.42</c:v>
                </c:pt>
                <c:pt idx="204">
                  <c:v>5.88</c:v>
                </c:pt>
                <c:pt idx="205">
                  <c:v>10</c:v>
                </c:pt>
                <c:pt idx="206">
                  <c:v>10.95</c:v>
                </c:pt>
                <c:pt idx="207">
                  <c:v>10.199999999999999</c:v>
                </c:pt>
                <c:pt idx="208">
                  <c:v>9.7200000000000006</c:v>
                </c:pt>
                <c:pt idx="209">
                  <c:v>11.5</c:v>
                </c:pt>
                <c:pt idx="210">
                  <c:v>11.26</c:v>
                </c:pt>
                <c:pt idx="211">
                  <c:v>10.57</c:v>
                </c:pt>
                <c:pt idx="212">
                  <c:v>10.99</c:v>
                </c:pt>
                <c:pt idx="213">
                  <c:v>10.220000000000001</c:v>
                </c:pt>
                <c:pt idx="214">
                  <c:v>9.94</c:v>
                </c:pt>
                <c:pt idx="215">
                  <c:v>11.07</c:v>
                </c:pt>
                <c:pt idx="216">
                  <c:v>10.6</c:v>
                </c:pt>
                <c:pt idx="217">
                  <c:v>10.51</c:v>
                </c:pt>
                <c:pt idx="218">
                  <c:v>6.24</c:v>
                </c:pt>
                <c:pt idx="219">
                  <c:v>11</c:v>
                </c:pt>
                <c:pt idx="220">
                  <c:v>9.65</c:v>
                </c:pt>
                <c:pt idx="221">
                  <c:v>10.3</c:v>
                </c:pt>
                <c:pt idx="222">
                  <c:v>9.4</c:v>
                </c:pt>
                <c:pt idx="223">
                  <c:v>10.79</c:v>
                </c:pt>
                <c:pt idx="224">
                  <c:v>10.81</c:v>
                </c:pt>
                <c:pt idx="225">
                  <c:v>4.83</c:v>
                </c:pt>
                <c:pt idx="226">
                  <c:v>10.65</c:v>
                </c:pt>
                <c:pt idx="227">
                  <c:v>10.94</c:v>
                </c:pt>
                <c:pt idx="228">
                  <c:v>12.11</c:v>
                </c:pt>
                <c:pt idx="229">
                  <c:v>10.58</c:v>
                </c:pt>
                <c:pt idx="230">
                  <c:v>9.57</c:v>
                </c:pt>
                <c:pt idx="231">
                  <c:v>9.83</c:v>
                </c:pt>
                <c:pt idx="232">
                  <c:v>9.76</c:v>
                </c:pt>
                <c:pt idx="233">
                  <c:v>5.75</c:v>
                </c:pt>
                <c:pt idx="234">
                  <c:v>5.96</c:v>
                </c:pt>
                <c:pt idx="235">
                  <c:v>9.49</c:v>
                </c:pt>
                <c:pt idx="236">
                  <c:v>10.54</c:v>
                </c:pt>
                <c:pt idx="237">
                  <c:v>10.42</c:v>
                </c:pt>
                <c:pt idx="238">
                  <c:v>10.98</c:v>
                </c:pt>
                <c:pt idx="239">
                  <c:v>10.06</c:v>
                </c:pt>
                <c:pt idx="240">
                  <c:v>11.01</c:v>
                </c:pt>
                <c:pt idx="241">
                  <c:v>10.63</c:v>
                </c:pt>
                <c:pt idx="242">
                  <c:v>10.57</c:v>
                </c:pt>
                <c:pt idx="243">
                  <c:v>10.58</c:v>
                </c:pt>
                <c:pt idx="244">
                  <c:v>6.82</c:v>
                </c:pt>
                <c:pt idx="245">
                  <c:v>5.46</c:v>
                </c:pt>
                <c:pt idx="246">
                  <c:v>10.43</c:v>
                </c:pt>
                <c:pt idx="247">
                  <c:v>9.93</c:v>
                </c:pt>
                <c:pt idx="248">
                  <c:v>10.64</c:v>
                </c:pt>
                <c:pt idx="249">
                  <c:v>8.8800000000000008</c:v>
                </c:pt>
                <c:pt idx="250">
                  <c:v>10.76</c:v>
                </c:pt>
                <c:pt idx="251">
                  <c:v>9.39</c:v>
                </c:pt>
                <c:pt idx="252">
                  <c:v>10.07</c:v>
                </c:pt>
                <c:pt idx="253">
                  <c:v>9.98</c:v>
                </c:pt>
                <c:pt idx="254">
                  <c:v>10.45</c:v>
                </c:pt>
                <c:pt idx="255">
                  <c:v>6.97</c:v>
                </c:pt>
                <c:pt idx="256">
                  <c:v>7.29</c:v>
                </c:pt>
                <c:pt idx="257">
                  <c:v>9.3800000000000008</c:v>
                </c:pt>
                <c:pt idx="258">
                  <c:v>9.18</c:v>
                </c:pt>
                <c:pt idx="259">
                  <c:v>11.27</c:v>
                </c:pt>
                <c:pt idx="260">
                  <c:v>9.56</c:v>
                </c:pt>
                <c:pt idx="261">
                  <c:v>10.79</c:v>
                </c:pt>
                <c:pt idx="262">
                  <c:v>11.16</c:v>
                </c:pt>
                <c:pt idx="263">
                  <c:v>10.76</c:v>
                </c:pt>
                <c:pt idx="264">
                  <c:v>10.27</c:v>
                </c:pt>
                <c:pt idx="265">
                  <c:v>9.4499999999999993</c:v>
                </c:pt>
                <c:pt idx="266">
                  <c:v>10.96</c:v>
                </c:pt>
                <c:pt idx="267">
                  <c:v>9.73</c:v>
                </c:pt>
                <c:pt idx="268">
                  <c:v>6.05</c:v>
                </c:pt>
                <c:pt idx="269">
                  <c:v>3.78</c:v>
                </c:pt>
                <c:pt idx="270">
                  <c:v>11.21</c:v>
                </c:pt>
                <c:pt idx="271">
                  <c:v>10.83</c:v>
                </c:pt>
                <c:pt idx="272">
                  <c:v>10.8</c:v>
                </c:pt>
                <c:pt idx="273">
                  <c:v>10.27</c:v>
                </c:pt>
                <c:pt idx="274">
                  <c:v>9.9600000000000009</c:v>
                </c:pt>
                <c:pt idx="275">
                  <c:v>11.64</c:v>
                </c:pt>
                <c:pt idx="276">
                  <c:v>10.199999999999999</c:v>
                </c:pt>
                <c:pt idx="277">
                  <c:v>10.039999999999999</c:v>
                </c:pt>
                <c:pt idx="278">
                  <c:v>10.59</c:v>
                </c:pt>
                <c:pt idx="279">
                  <c:v>10.119999999999999</c:v>
                </c:pt>
                <c:pt idx="280">
                  <c:v>9.94</c:v>
                </c:pt>
                <c:pt idx="281">
                  <c:v>8.6199999999999992</c:v>
                </c:pt>
                <c:pt idx="282">
                  <c:v>11.53</c:v>
                </c:pt>
                <c:pt idx="283">
                  <c:v>6.45</c:v>
                </c:pt>
                <c:pt idx="284">
                  <c:v>7.8</c:v>
                </c:pt>
                <c:pt idx="285">
                  <c:v>6.27</c:v>
                </c:pt>
                <c:pt idx="286">
                  <c:v>12.01</c:v>
                </c:pt>
                <c:pt idx="287">
                  <c:v>11.79</c:v>
                </c:pt>
                <c:pt idx="288">
                  <c:v>9.23</c:v>
                </c:pt>
                <c:pt idx="289">
                  <c:v>10.11</c:v>
                </c:pt>
                <c:pt idx="290">
                  <c:v>10.61</c:v>
                </c:pt>
                <c:pt idx="291">
                  <c:v>10.16</c:v>
                </c:pt>
                <c:pt idx="292">
                  <c:v>10.64</c:v>
                </c:pt>
                <c:pt idx="293">
                  <c:v>11.16</c:v>
                </c:pt>
                <c:pt idx="294">
                  <c:v>8.9700000000000006</c:v>
                </c:pt>
                <c:pt idx="295">
                  <c:v>10.029999999999999</c:v>
                </c:pt>
                <c:pt idx="296">
                  <c:v>12.43</c:v>
                </c:pt>
                <c:pt idx="297">
                  <c:v>10.8</c:v>
                </c:pt>
                <c:pt idx="298">
                  <c:v>7.6</c:v>
                </c:pt>
                <c:pt idx="299">
                  <c:v>6.19</c:v>
                </c:pt>
                <c:pt idx="300">
                  <c:v>6.39</c:v>
                </c:pt>
                <c:pt idx="301">
                  <c:v>6.94</c:v>
                </c:pt>
                <c:pt idx="302">
                  <c:v>11.85</c:v>
                </c:pt>
                <c:pt idx="303">
                  <c:v>11.34</c:v>
                </c:pt>
                <c:pt idx="304">
                  <c:v>11.83</c:v>
                </c:pt>
                <c:pt idx="305">
                  <c:v>10.35</c:v>
                </c:pt>
                <c:pt idx="306">
                  <c:v>8.6199999999999992</c:v>
                </c:pt>
                <c:pt idx="307">
                  <c:v>9.9700000000000006</c:v>
                </c:pt>
                <c:pt idx="308">
                  <c:v>10.14</c:v>
                </c:pt>
                <c:pt idx="309">
                  <c:v>10.75</c:v>
                </c:pt>
                <c:pt idx="310">
                  <c:v>10.15</c:v>
                </c:pt>
                <c:pt idx="311">
                  <c:v>8.99</c:v>
                </c:pt>
                <c:pt idx="312">
                  <c:v>9.85</c:v>
                </c:pt>
                <c:pt idx="313">
                  <c:v>10.18</c:v>
                </c:pt>
                <c:pt idx="314">
                  <c:v>4.6900000000000004</c:v>
                </c:pt>
                <c:pt idx="315">
                  <c:v>5.81</c:v>
                </c:pt>
                <c:pt idx="316">
                  <c:v>5.6</c:v>
                </c:pt>
                <c:pt idx="317">
                  <c:v>8.57</c:v>
                </c:pt>
                <c:pt idx="318">
                  <c:v>9.9</c:v>
                </c:pt>
                <c:pt idx="319">
                  <c:v>11.13</c:v>
                </c:pt>
                <c:pt idx="320">
                  <c:v>8.9700000000000006</c:v>
                </c:pt>
                <c:pt idx="321">
                  <c:v>9.5500000000000007</c:v>
                </c:pt>
                <c:pt idx="322">
                  <c:v>9.99</c:v>
                </c:pt>
                <c:pt idx="323">
                  <c:v>10.47</c:v>
                </c:pt>
                <c:pt idx="324">
                  <c:v>10.86</c:v>
                </c:pt>
                <c:pt idx="325">
                  <c:v>10.69</c:v>
                </c:pt>
                <c:pt idx="326">
                  <c:v>9.7899999999999991</c:v>
                </c:pt>
                <c:pt idx="327">
                  <c:v>9.69</c:v>
                </c:pt>
                <c:pt idx="328">
                  <c:v>11.19</c:v>
                </c:pt>
                <c:pt idx="329">
                  <c:v>9.99</c:v>
                </c:pt>
                <c:pt idx="330">
                  <c:v>10.220000000000001</c:v>
                </c:pt>
                <c:pt idx="331">
                  <c:v>10.050000000000001</c:v>
                </c:pt>
                <c:pt idx="332">
                  <c:v>6.21</c:v>
                </c:pt>
                <c:pt idx="333">
                  <c:v>10.49</c:v>
                </c:pt>
                <c:pt idx="334">
                  <c:v>11.02</c:v>
                </c:pt>
                <c:pt idx="335">
                  <c:v>11.1</c:v>
                </c:pt>
                <c:pt idx="336">
                  <c:v>10.67</c:v>
                </c:pt>
                <c:pt idx="337">
                  <c:v>11.09</c:v>
                </c:pt>
                <c:pt idx="338">
                  <c:v>9.7799999999999994</c:v>
                </c:pt>
                <c:pt idx="339">
                  <c:v>10.06</c:v>
                </c:pt>
                <c:pt idx="340">
                  <c:v>4.93</c:v>
                </c:pt>
                <c:pt idx="341">
                  <c:v>10.88</c:v>
                </c:pt>
                <c:pt idx="342">
                  <c:v>10.119999999999999</c:v>
                </c:pt>
                <c:pt idx="343">
                  <c:v>9.11</c:v>
                </c:pt>
                <c:pt idx="344">
                  <c:v>10.38</c:v>
                </c:pt>
                <c:pt idx="345">
                  <c:v>12.09</c:v>
                </c:pt>
                <c:pt idx="346">
                  <c:v>7.32</c:v>
                </c:pt>
                <c:pt idx="347">
                  <c:v>11.31</c:v>
                </c:pt>
                <c:pt idx="348">
                  <c:v>10.87</c:v>
                </c:pt>
                <c:pt idx="349">
                  <c:v>10.96</c:v>
                </c:pt>
                <c:pt idx="350">
                  <c:v>12.06</c:v>
                </c:pt>
                <c:pt idx="351">
                  <c:v>7.98</c:v>
                </c:pt>
                <c:pt idx="352">
                  <c:v>9.06</c:v>
                </c:pt>
                <c:pt idx="353">
                  <c:v>10.37</c:v>
                </c:pt>
                <c:pt idx="354">
                  <c:v>7.45</c:v>
                </c:pt>
                <c:pt idx="355">
                  <c:v>10.77</c:v>
                </c:pt>
                <c:pt idx="356">
                  <c:v>12.42</c:v>
                </c:pt>
                <c:pt idx="357">
                  <c:v>8.83</c:v>
                </c:pt>
                <c:pt idx="358">
                  <c:v>10.28</c:v>
                </c:pt>
                <c:pt idx="359">
                  <c:v>10.93</c:v>
                </c:pt>
                <c:pt idx="360">
                  <c:v>9.86</c:v>
                </c:pt>
                <c:pt idx="361">
                  <c:v>4.5999999999999996</c:v>
                </c:pt>
                <c:pt idx="362">
                  <c:v>11.26</c:v>
                </c:pt>
                <c:pt idx="363">
                  <c:v>10.61</c:v>
                </c:pt>
                <c:pt idx="364">
                  <c:v>11.65</c:v>
                </c:pt>
                <c:pt idx="365">
                  <c:v>11.2</c:v>
                </c:pt>
                <c:pt idx="366">
                  <c:v>10.36</c:v>
                </c:pt>
                <c:pt idx="367">
                  <c:v>10.25</c:v>
                </c:pt>
                <c:pt idx="368">
                  <c:v>12.19</c:v>
                </c:pt>
                <c:pt idx="369">
                  <c:v>9.1300000000000008</c:v>
                </c:pt>
                <c:pt idx="370">
                  <c:v>10.11</c:v>
                </c:pt>
                <c:pt idx="371">
                  <c:v>10.34</c:v>
                </c:pt>
                <c:pt idx="372">
                  <c:v>10.47</c:v>
                </c:pt>
                <c:pt idx="373">
                  <c:v>9.6199999999999992</c:v>
                </c:pt>
                <c:pt idx="374">
                  <c:v>10.19</c:v>
                </c:pt>
                <c:pt idx="375">
                  <c:v>10.06</c:v>
                </c:pt>
                <c:pt idx="376">
                  <c:v>9.6</c:v>
                </c:pt>
                <c:pt idx="377">
                  <c:v>9.5399999999999991</c:v>
                </c:pt>
                <c:pt idx="378">
                  <c:v>11.28</c:v>
                </c:pt>
                <c:pt idx="379">
                  <c:v>11.4</c:v>
                </c:pt>
                <c:pt idx="380">
                  <c:v>7.57</c:v>
                </c:pt>
                <c:pt idx="381">
                  <c:v>9.67</c:v>
                </c:pt>
                <c:pt idx="382">
                  <c:v>8.73</c:v>
                </c:pt>
                <c:pt idx="383">
                  <c:v>10.97</c:v>
                </c:pt>
                <c:pt idx="384">
                  <c:v>9.68</c:v>
                </c:pt>
                <c:pt idx="385">
                  <c:v>9.75</c:v>
                </c:pt>
                <c:pt idx="386">
                  <c:v>9.76</c:v>
                </c:pt>
                <c:pt idx="387">
                  <c:v>9.6300000000000008</c:v>
                </c:pt>
                <c:pt idx="388">
                  <c:v>10.44</c:v>
                </c:pt>
                <c:pt idx="389">
                  <c:v>9.56</c:v>
                </c:pt>
                <c:pt idx="390">
                  <c:v>5.43</c:v>
                </c:pt>
                <c:pt idx="391">
                  <c:v>9.27</c:v>
                </c:pt>
                <c:pt idx="392">
                  <c:v>9.24</c:v>
                </c:pt>
                <c:pt idx="393">
                  <c:v>9.3800000000000008</c:v>
                </c:pt>
                <c:pt idx="394">
                  <c:v>10.02</c:v>
                </c:pt>
                <c:pt idx="395">
                  <c:v>9.9499999999999993</c:v>
                </c:pt>
                <c:pt idx="396">
                  <c:v>8.58</c:v>
                </c:pt>
                <c:pt idx="397">
                  <c:v>5.89</c:v>
                </c:pt>
                <c:pt idx="398">
                  <c:v>10.39</c:v>
                </c:pt>
                <c:pt idx="399">
                  <c:v>11.7</c:v>
                </c:pt>
                <c:pt idx="400">
                  <c:v>11.69</c:v>
                </c:pt>
                <c:pt idx="401">
                  <c:v>10.51</c:v>
                </c:pt>
                <c:pt idx="402">
                  <c:v>8.76</c:v>
                </c:pt>
                <c:pt idx="403">
                  <c:v>9.82</c:v>
                </c:pt>
                <c:pt idx="404">
                  <c:v>6.4</c:v>
                </c:pt>
                <c:pt idx="405">
                  <c:v>9.76</c:v>
                </c:pt>
                <c:pt idx="406">
                  <c:v>10.29</c:v>
                </c:pt>
                <c:pt idx="407">
                  <c:v>9.7200000000000006</c:v>
                </c:pt>
                <c:pt idx="408">
                  <c:v>10.3</c:v>
                </c:pt>
                <c:pt idx="409">
                  <c:v>9.17</c:v>
                </c:pt>
                <c:pt idx="410">
                  <c:v>10.57</c:v>
                </c:pt>
                <c:pt idx="411">
                  <c:v>9.64</c:v>
                </c:pt>
                <c:pt idx="412">
                  <c:v>9.74</c:v>
                </c:pt>
                <c:pt idx="413">
                  <c:v>9.0399999999999991</c:v>
                </c:pt>
                <c:pt idx="414">
                  <c:v>10.039999999999999</c:v>
                </c:pt>
                <c:pt idx="415">
                  <c:v>9.92</c:v>
                </c:pt>
                <c:pt idx="416">
                  <c:v>10.19</c:v>
                </c:pt>
                <c:pt idx="417">
                  <c:v>6.16</c:v>
                </c:pt>
                <c:pt idx="418">
                  <c:v>5.44</c:v>
                </c:pt>
                <c:pt idx="419">
                  <c:v>6.74</c:v>
                </c:pt>
                <c:pt idx="420">
                  <c:v>10.37</c:v>
                </c:pt>
                <c:pt idx="421">
                  <c:v>10.61</c:v>
                </c:pt>
                <c:pt idx="422">
                  <c:v>10.38</c:v>
                </c:pt>
                <c:pt idx="423">
                  <c:v>9.43</c:v>
                </c:pt>
                <c:pt idx="424">
                  <c:v>9.6199999999999992</c:v>
                </c:pt>
                <c:pt idx="425">
                  <c:v>7.68</c:v>
                </c:pt>
                <c:pt idx="426">
                  <c:v>11.25</c:v>
                </c:pt>
                <c:pt idx="427">
                  <c:v>10.63</c:v>
                </c:pt>
                <c:pt idx="428">
                  <c:v>10.67</c:v>
                </c:pt>
                <c:pt idx="429">
                  <c:v>10.67</c:v>
                </c:pt>
                <c:pt idx="430">
                  <c:v>10</c:v>
                </c:pt>
                <c:pt idx="431">
                  <c:v>11.64</c:v>
                </c:pt>
                <c:pt idx="432">
                  <c:v>9.48</c:v>
                </c:pt>
                <c:pt idx="433">
                  <c:v>10.039999999999999</c:v>
                </c:pt>
                <c:pt idx="434">
                  <c:v>4.4000000000000004</c:v>
                </c:pt>
                <c:pt idx="435">
                  <c:v>5.79</c:v>
                </c:pt>
                <c:pt idx="436">
                  <c:v>10.38</c:v>
                </c:pt>
                <c:pt idx="437">
                  <c:v>10.07</c:v>
                </c:pt>
                <c:pt idx="438">
                  <c:v>10.58</c:v>
                </c:pt>
                <c:pt idx="439">
                  <c:v>10.79</c:v>
                </c:pt>
                <c:pt idx="440">
                  <c:v>9.51</c:v>
                </c:pt>
                <c:pt idx="441">
                  <c:v>10.67</c:v>
                </c:pt>
                <c:pt idx="442">
                  <c:v>11.06</c:v>
                </c:pt>
                <c:pt idx="443">
                  <c:v>5.0599999999999996</c:v>
                </c:pt>
                <c:pt idx="444">
                  <c:v>10.28</c:v>
                </c:pt>
                <c:pt idx="445">
                  <c:v>9.86</c:v>
                </c:pt>
                <c:pt idx="446">
                  <c:v>10.029999999999999</c:v>
                </c:pt>
                <c:pt idx="447">
                  <c:v>10.59</c:v>
                </c:pt>
                <c:pt idx="448">
                  <c:v>10.78</c:v>
                </c:pt>
                <c:pt idx="449">
                  <c:v>9.64</c:v>
                </c:pt>
                <c:pt idx="450">
                  <c:v>9.81</c:v>
                </c:pt>
                <c:pt idx="451">
                  <c:v>10.78</c:v>
                </c:pt>
                <c:pt idx="452">
                  <c:v>9.4</c:v>
                </c:pt>
                <c:pt idx="453">
                  <c:v>9.27</c:v>
                </c:pt>
                <c:pt idx="454">
                  <c:v>11.63</c:v>
                </c:pt>
                <c:pt idx="455">
                  <c:v>9.82</c:v>
                </c:pt>
                <c:pt idx="456">
                  <c:v>10.73</c:v>
                </c:pt>
                <c:pt idx="457">
                  <c:v>6.03</c:v>
                </c:pt>
                <c:pt idx="458">
                  <c:v>10.68</c:v>
                </c:pt>
                <c:pt idx="459">
                  <c:v>10.5</c:v>
                </c:pt>
                <c:pt idx="460">
                  <c:v>10.77</c:v>
                </c:pt>
                <c:pt idx="461">
                  <c:v>9.42</c:v>
                </c:pt>
                <c:pt idx="462">
                  <c:v>10.84</c:v>
                </c:pt>
                <c:pt idx="463">
                  <c:v>10.33</c:v>
                </c:pt>
                <c:pt idx="464">
                  <c:v>5.43</c:v>
                </c:pt>
                <c:pt idx="465">
                  <c:v>10.25</c:v>
                </c:pt>
                <c:pt idx="466">
                  <c:v>10.119999999999999</c:v>
                </c:pt>
                <c:pt idx="467">
                  <c:v>11.2</c:v>
                </c:pt>
                <c:pt idx="468">
                  <c:v>10.84</c:v>
                </c:pt>
                <c:pt idx="469">
                  <c:v>10.91</c:v>
                </c:pt>
                <c:pt idx="470">
                  <c:v>11.28</c:v>
                </c:pt>
                <c:pt idx="471">
                  <c:v>9.8699999999999992</c:v>
                </c:pt>
                <c:pt idx="472">
                  <c:v>9.7899999999999991</c:v>
                </c:pt>
                <c:pt idx="473">
                  <c:v>10.050000000000001</c:v>
                </c:pt>
                <c:pt idx="474">
                  <c:v>10.9</c:v>
                </c:pt>
                <c:pt idx="475">
                  <c:v>9.82</c:v>
                </c:pt>
                <c:pt idx="476">
                  <c:v>9.0500000000000007</c:v>
                </c:pt>
                <c:pt idx="477">
                  <c:v>11.16</c:v>
                </c:pt>
                <c:pt idx="478">
                  <c:v>4.6399999999999997</c:v>
                </c:pt>
                <c:pt idx="479">
                  <c:v>9.1999999999999993</c:v>
                </c:pt>
                <c:pt idx="480">
                  <c:v>9.82</c:v>
                </c:pt>
                <c:pt idx="481">
                  <c:v>9.6999999999999993</c:v>
                </c:pt>
                <c:pt idx="482">
                  <c:v>9.91</c:v>
                </c:pt>
                <c:pt idx="483">
                  <c:v>10.67</c:v>
                </c:pt>
                <c:pt idx="484">
                  <c:v>11.59</c:v>
                </c:pt>
                <c:pt idx="485">
                  <c:v>10.62</c:v>
                </c:pt>
                <c:pt idx="486">
                  <c:v>11.48</c:v>
                </c:pt>
                <c:pt idx="487">
                  <c:v>11.35</c:v>
                </c:pt>
                <c:pt idx="488">
                  <c:v>11.79</c:v>
                </c:pt>
                <c:pt idx="489">
                  <c:v>11.24</c:v>
                </c:pt>
                <c:pt idx="490">
                  <c:v>11.47</c:v>
                </c:pt>
                <c:pt idx="491">
                  <c:v>5.0599999999999996</c:v>
                </c:pt>
                <c:pt idx="492">
                  <c:v>5.71</c:v>
                </c:pt>
                <c:pt idx="493">
                  <c:v>11.62</c:v>
                </c:pt>
                <c:pt idx="494">
                  <c:v>10.99</c:v>
                </c:pt>
                <c:pt idx="495">
                  <c:v>10.42</c:v>
                </c:pt>
                <c:pt idx="496">
                  <c:v>10.34</c:v>
                </c:pt>
                <c:pt idx="497">
                  <c:v>10.15</c:v>
                </c:pt>
                <c:pt idx="498">
                  <c:v>9.7100000000000009</c:v>
                </c:pt>
                <c:pt idx="499">
                  <c:v>10.72</c:v>
                </c:pt>
                <c:pt idx="500">
                  <c:v>10.66</c:v>
                </c:pt>
                <c:pt idx="501">
                  <c:v>9.99</c:v>
                </c:pt>
                <c:pt idx="502">
                  <c:v>10.029999999999999</c:v>
                </c:pt>
                <c:pt idx="503">
                  <c:v>6.28</c:v>
                </c:pt>
                <c:pt idx="504">
                  <c:v>10.71</c:v>
                </c:pt>
                <c:pt idx="505">
                  <c:v>9.91</c:v>
                </c:pt>
                <c:pt idx="506">
                  <c:v>9.94</c:v>
                </c:pt>
                <c:pt idx="507">
                  <c:v>10.36</c:v>
                </c:pt>
                <c:pt idx="508">
                  <c:v>11.74</c:v>
                </c:pt>
                <c:pt idx="509">
                  <c:v>9.51</c:v>
                </c:pt>
                <c:pt idx="510">
                  <c:v>8.4700000000000006</c:v>
                </c:pt>
                <c:pt idx="511">
                  <c:v>9.01</c:v>
                </c:pt>
                <c:pt idx="512">
                  <c:v>5.27</c:v>
                </c:pt>
                <c:pt idx="513">
                  <c:v>12.35</c:v>
                </c:pt>
                <c:pt idx="514">
                  <c:v>10.54</c:v>
                </c:pt>
                <c:pt idx="515">
                  <c:v>10.28</c:v>
                </c:pt>
                <c:pt idx="516">
                  <c:v>10.67</c:v>
                </c:pt>
                <c:pt idx="517">
                  <c:v>6.05</c:v>
                </c:pt>
                <c:pt idx="518">
                  <c:v>9.1999999999999993</c:v>
                </c:pt>
                <c:pt idx="519">
                  <c:v>9.59</c:v>
                </c:pt>
                <c:pt idx="520">
                  <c:v>9.18</c:v>
                </c:pt>
                <c:pt idx="521">
                  <c:v>9.89</c:v>
                </c:pt>
                <c:pt idx="522">
                  <c:v>4.68</c:v>
                </c:pt>
                <c:pt idx="523">
                  <c:v>11.2</c:v>
                </c:pt>
                <c:pt idx="524">
                  <c:v>9.9600000000000009</c:v>
                </c:pt>
                <c:pt idx="525">
                  <c:v>11.46</c:v>
                </c:pt>
                <c:pt idx="526">
                  <c:v>12.65</c:v>
                </c:pt>
                <c:pt idx="527">
                  <c:v>10.56</c:v>
                </c:pt>
                <c:pt idx="528">
                  <c:v>10.039999999999999</c:v>
                </c:pt>
                <c:pt idx="529">
                  <c:v>9.9</c:v>
                </c:pt>
                <c:pt idx="530">
                  <c:v>5.29</c:v>
                </c:pt>
                <c:pt idx="531">
                  <c:v>11.27</c:v>
                </c:pt>
                <c:pt idx="532">
                  <c:v>12.37</c:v>
                </c:pt>
                <c:pt idx="533">
                  <c:v>9.7200000000000006</c:v>
                </c:pt>
                <c:pt idx="534">
                  <c:v>9.64</c:v>
                </c:pt>
                <c:pt idx="535">
                  <c:v>10.220000000000001</c:v>
                </c:pt>
                <c:pt idx="536">
                  <c:v>5.84</c:v>
                </c:pt>
                <c:pt idx="537">
                  <c:v>9.8699999999999992</c:v>
                </c:pt>
                <c:pt idx="538">
                  <c:v>9.58</c:v>
                </c:pt>
                <c:pt idx="539">
                  <c:v>10.71</c:v>
                </c:pt>
                <c:pt idx="540">
                  <c:v>9.6999999999999993</c:v>
                </c:pt>
                <c:pt idx="541">
                  <c:v>10.050000000000001</c:v>
                </c:pt>
                <c:pt idx="542">
                  <c:v>9.57</c:v>
                </c:pt>
                <c:pt idx="543">
                  <c:v>10.86</c:v>
                </c:pt>
                <c:pt idx="544">
                  <c:v>10.5</c:v>
                </c:pt>
                <c:pt idx="545">
                  <c:v>9.57</c:v>
                </c:pt>
                <c:pt idx="546">
                  <c:v>10.51</c:v>
                </c:pt>
                <c:pt idx="547">
                  <c:v>7.03</c:v>
                </c:pt>
                <c:pt idx="548">
                  <c:v>10.029999999999999</c:v>
                </c:pt>
                <c:pt idx="549">
                  <c:v>9.68</c:v>
                </c:pt>
                <c:pt idx="550">
                  <c:v>9.94</c:v>
                </c:pt>
                <c:pt idx="551">
                  <c:v>10.130000000000001</c:v>
                </c:pt>
                <c:pt idx="552">
                  <c:v>9.89</c:v>
                </c:pt>
                <c:pt idx="553">
                  <c:v>10.029999999999999</c:v>
                </c:pt>
                <c:pt idx="554">
                  <c:v>10.44</c:v>
                </c:pt>
                <c:pt idx="555">
                  <c:v>10.37</c:v>
                </c:pt>
                <c:pt idx="556">
                  <c:v>10.69</c:v>
                </c:pt>
                <c:pt idx="557">
                  <c:v>11.05</c:v>
                </c:pt>
                <c:pt idx="558">
                  <c:v>9.9499999999999993</c:v>
                </c:pt>
                <c:pt idx="559">
                  <c:v>6.95</c:v>
                </c:pt>
                <c:pt idx="560">
                  <c:v>6.22</c:v>
                </c:pt>
                <c:pt idx="561">
                  <c:v>6.24</c:v>
                </c:pt>
                <c:pt idx="562">
                  <c:v>11.45</c:v>
                </c:pt>
                <c:pt idx="563">
                  <c:v>10.59</c:v>
                </c:pt>
                <c:pt idx="564">
                  <c:v>9.9600000000000009</c:v>
                </c:pt>
                <c:pt idx="565">
                  <c:v>10.16</c:v>
                </c:pt>
                <c:pt idx="566">
                  <c:v>9.0299999999999994</c:v>
                </c:pt>
                <c:pt idx="567">
                  <c:v>11.25</c:v>
                </c:pt>
                <c:pt idx="568">
                  <c:v>10.36</c:v>
                </c:pt>
                <c:pt idx="569">
                  <c:v>8.94</c:v>
                </c:pt>
                <c:pt idx="570">
                  <c:v>9.07</c:v>
                </c:pt>
                <c:pt idx="571">
                  <c:v>10.99</c:v>
                </c:pt>
                <c:pt idx="572">
                  <c:v>8.89</c:v>
                </c:pt>
                <c:pt idx="573">
                  <c:v>10.09</c:v>
                </c:pt>
                <c:pt idx="574">
                  <c:v>9.92</c:v>
                </c:pt>
                <c:pt idx="575">
                  <c:v>10.65</c:v>
                </c:pt>
                <c:pt idx="576">
                  <c:v>9.9600000000000009</c:v>
                </c:pt>
                <c:pt idx="577">
                  <c:v>11.65</c:v>
                </c:pt>
                <c:pt idx="578">
                  <c:v>9.02</c:v>
                </c:pt>
                <c:pt idx="579">
                  <c:v>10.72</c:v>
                </c:pt>
                <c:pt idx="580">
                  <c:v>11.09</c:v>
                </c:pt>
                <c:pt idx="581">
                  <c:v>10.42</c:v>
                </c:pt>
                <c:pt idx="582">
                  <c:v>9.64</c:v>
                </c:pt>
                <c:pt idx="583">
                  <c:v>9.09</c:v>
                </c:pt>
                <c:pt idx="584">
                  <c:v>10.119999999999999</c:v>
                </c:pt>
                <c:pt idx="585">
                  <c:v>10.220000000000001</c:v>
                </c:pt>
                <c:pt idx="586">
                  <c:v>8</c:v>
                </c:pt>
                <c:pt idx="587">
                  <c:v>10.11</c:v>
                </c:pt>
                <c:pt idx="588">
                  <c:v>9.84</c:v>
                </c:pt>
                <c:pt idx="589">
                  <c:v>9.8699999999999992</c:v>
                </c:pt>
                <c:pt idx="590">
                  <c:v>10.31</c:v>
                </c:pt>
                <c:pt idx="591">
                  <c:v>9.3699999999999992</c:v>
                </c:pt>
                <c:pt idx="592">
                  <c:v>5.33</c:v>
                </c:pt>
                <c:pt idx="593">
                  <c:v>9.5399999999999991</c:v>
                </c:pt>
                <c:pt idx="594">
                  <c:v>9.39</c:v>
                </c:pt>
                <c:pt idx="595">
                  <c:v>10.95</c:v>
                </c:pt>
                <c:pt idx="596">
                  <c:v>9.43</c:v>
                </c:pt>
                <c:pt idx="597">
                  <c:v>10.26</c:v>
                </c:pt>
                <c:pt idx="598">
                  <c:v>9.74</c:v>
                </c:pt>
                <c:pt idx="599">
                  <c:v>11.1</c:v>
                </c:pt>
                <c:pt idx="600">
                  <c:v>9.07</c:v>
                </c:pt>
                <c:pt idx="601">
                  <c:v>5.66</c:v>
                </c:pt>
                <c:pt idx="602">
                  <c:v>9.9700000000000006</c:v>
                </c:pt>
                <c:pt idx="603">
                  <c:v>10.26</c:v>
                </c:pt>
                <c:pt idx="604">
                  <c:v>10.029999999999999</c:v>
                </c:pt>
                <c:pt idx="605">
                  <c:v>9.59</c:v>
                </c:pt>
                <c:pt idx="606">
                  <c:v>10.14</c:v>
                </c:pt>
                <c:pt idx="607">
                  <c:v>9.65</c:v>
                </c:pt>
                <c:pt idx="608">
                  <c:v>6.09</c:v>
                </c:pt>
                <c:pt idx="609">
                  <c:v>9.18</c:v>
                </c:pt>
                <c:pt idx="610">
                  <c:v>10.83</c:v>
                </c:pt>
                <c:pt idx="611">
                  <c:v>9.61</c:v>
                </c:pt>
                <c:pt idx="612">
                  <c:v>10.050000000000001</c:v>
                </c:pt>
                <c:pt idx="613">
                  <c:v>10.02</c:v>
                </c:pt>
                <c:pt idx="614">
                  <c:v>10.34</c:v>
                </c:pt>
                <c:pt idx="615">
                  <c:v>9.89</c:v>
                </c:pt>
                <c:pt idx="616">
                  <c:v>10.51</c:v>
                </c:pt>
                <c:pt idx="617">
                  <c:v>10.42</c:v>
                </c:pt>
                <c:pt idx="618">
                  <c:v>11.01</c:v>
                </c:pt>
                <c:pt idx="619">
                  <c:v>10.67</c:v>
                </c:pt>
                <c:pt idx="620">
                  <c:v>5.69</c:v>
                </c:pt>
                <c:pt idx="621">
                  <c:v>5.57</c:v>
                </c:pt>
                <c:pt idx="622">
                  <c:v>10.9</c:v>
                </c:pt>
                <c:pt idx="623">
                  <c:v>9.5</c:v>
                </c:pt>
                <c:pt idx="624">
                  <c:v>10.62</c:v>
                </c:pt>
                <c:pt idx="625">
                  <c:v>9.64</c:v>
                </c:pt>
                <c:pt idx="626">
                  <c:v>12.09</c:v>
                </c:pt>
                <c:pt idx="627">
                  <c:v>10.8</c:v>
                </c:pt>
                <c:pt idx="628">
                  <c:v>11.1</c:v>
                </c:pt>
                <c:pt idx="629">
                  <c:v>10.72</c:v>
                </c:pt>
                <c:pt idx="630">
                  <c:v>11.33</c:v>
                </c:pt>
                <c:pt idx="631">
                  <c:v>11.73</c:v>
                </c:pt>
                <c:pt idx="632">
                  <c:v>5.22</c:v>
                </c:pt>
                <c:pt idx="633">
                  <c:v>5.38</c:v>
                </c:pt>
                <c:pt idx="634">
                  <c:v>9.8800000000000008</c:v>
                </c:pt>
                <c:pt idx="635">
                  <c:v>10.86</c:v>
                </c:pt>
                <c:pt idx="636">
                  <c:v>10.32</c:v>
                </c:pt>
                <c:pt idx="637">
                  <c:v>10.62</c:v>
                </c:pt>
                <c:pt idx="638">
                  <c:v>10.69</c:v>
                </c:pt>
                <c:pt idx="639">
                  <c:v>11.26</c:v>
                </c:pt>
                <c:pt idx="640">
                  <c:v>10.38</c:v>
                </c:pt>
                <c:pt idx="641">
                  <c:v>9.67</c:v>
                </c:pt>
                <c:pt idx="642">
                  <c:v>11.19</c:v>
                </c:pt>
                <c:pt idx="643">
                  <c:v>4.05</c:v>
                </c:pt>
                <c:pt idx="644">
                  <c:v>10.63</c:v>
                </c:pt>
                <c:pt idx="645">
                  <c:v>11.28</c:v>
                </c:pt>
                <c:pt idx="646">
                  <c:v>12.57</c:v>
                </c:pt>
                <c:pt idx="647">
                  <c:v>10.63</c:v>
                </c:pt>
                <c:pt idx="648">
                  <c:v>10.27</c:v>
                </c:pt>
                <c:pt idx="649">
                  <c:v>10.99</c:v>
                </c:pt>
                <c:pt idx="650">
                  <c:v>11.86</c:v>
                </c:pt>
                <c:pt idx="651">
                  <c:v>10.82</c:v>
                </c:pt>
                <c:pt idx="652">
                  <c:v>12.18</c:v>
                </c:pt>
                <c:pt idx="653">
                  <c:v>10.199999999999999</c:v>
                </c:pt>
                <c:pt idx="654">
                  <c:v>11.92</c:v>
                </c:pt>
                <c:pt idx="655">
                  <c:v>9.1300000000000008</c:v>
                </c:pt>
                <c:pt idx="656">
                  <c:v>12.12</c:v>
                </c:pt>
                <c:pt idx="657">
                  <c:v>10.84</c:v>
                </c:pt>
                <c:pt idx="658">
                  <c:v>11.19</c:v>
                </c:pt>
                <c:pt idx="659">
                  <c:v>10.83</c:v>
                </c:pt>
                <c:pt idx="660">
                  <c:v>11.08</c:v>
                </c:pt>
                <c:pt idx="661">
                  <c:v>6.94</c:v>
                </c:pt>
                <c:pt idx="662">
                  <c:v>12.18</c:v>
                </c:pt>
                <c:pt idx="663">
                  <c:v>11.93</c:v>
                </c:pt>
                <c:pt idx="664">
                  <c:v>10.78</c:v>
                </c:pt>
                <c:pt idx="665">
                  <c:v>12.66</c:v>
                </c:pt>
                <c:pt idx="666">
                  <c:v>11.46</c:v>
                </c:pt>
                <c:pt idx="667">
                  <c:v>11.14</c:v>
                </c:pt>
                <c:pt idx="668">
                  <c:v>10.99</c:v>
                </c:pt>
                <c:pt idx="669">
                  <c:v>10.37</c:v>
                </c:pt>
                <c:pt idx="670">
                  <c:v>11.99</c:v>
                </c:pt>
                <c:pt idx="671">
                  <c:v>5.74</c:v>
                </c:pt>
                <c:pt idx="672">
                  <c:v>11.81</c:v>
                </c:pt>
                <c:pt idx="673">
                  <c:v>10.77</c:v>
                </c:pt>
                <c:pt idx="674">
                  <c:v>10.43</c:v>
                </c:pt>
                <c:pt idx="675">
                  <c:v>10.61</c:v>
                </c:pt>
                <c:pt idx="676">
                  <c:v>11.61</c:v>
                </c:pt>
                <c:pt idx="677">
                  <c:v>9.82</c:v>
                </c:pt>
                <c:pt idx="678">
                  <c:v>10.72</c:v>
                </c:pt>
                <c:pt idx="679">
                  <c:v>10.82</c:v>
                </c:pt>
                <c:pt idx="680">
                  <c:v>12.18</c:v>
                </c:pt>
                <c:pt idx="681">
                  <c:v>11.69</c:v>
                </c:pt>
                <c:pt idx="682">
                  <c:v>6.72</c:v>
                </c:pt>
                <c:pt idx="683">
                  <c:v>5.0999999999999996</c:v>
                </c:pt>
                <c:pt idx="684">
                  <c:v>11.37</c:v>
                </c:pt>
                <c:pt idx="685">
                  <c:v>10.58</c:v>
                </c:pt>
                <c:pt idx="686">
                  <c:v>9.75</c:v>
                </c:pt>
                <c:pt idx="687">
                  <c:v>11.55</c:v>
                </c:pt>
                <c:pt idx="688">
                  <c:v>9.8800000000000008</c:v>
                </c:pt>
                <c:pt idx="689">
                  <c:v>11.17</c:v>
                </c:pt>
                <c:pt idx="690">
                  <c:v>7.03</c:v>
                </c:pt>
                <c:pt idx="691">
                  <c:v>11.53</c:v>
                </c:pt>
                <c:pt idx="692">
                  <c:v>11.42</c:v>
                </c:pt>
                <c:pt idx="693">
                  <c:v>9.1</c:v>
                </c:pt>
                <c:pt idx="694">
                  <c:v>10.6</c:v>
                </c:pt>
                <c:pt idx="695">
                  <c:v>10.26</c:v>
                </c:pt>
                <c:pt idx="696">
                  <c:v>10.38</c:v>
                </c:pt>
                <c:pt idx="697">
                  <c:v>11.67</c:v>
                </c:pt>
                <c:pt idx="698">
                  <c:v>7.63</c:v>
                </c:pt>
                <c:pt idx="699">
                  <c:v>10.97</c:v>
                </c:pt>
                <c:pt idx="700">
                  <c:v>11.4</c:v>
                </c:pt>
                <c:pt idx="701">
                  <c:v>10.59</c:v>
                </c:pt>
                <c:pt idx="702">
                  <c:v>11.37</c:v>
                </c:pt>
                <c:pt idx="703">
                  <c:v>10.89</c:v>
                </c:pt>
                <c:pt idx="704">
                  <c:v>10.62</c:v>
                </c:pt>
                <c:pt idx="705">
                  <c:v>11.31</c:v>
                </c:pt>
                <c:pt idx="706">
                  <c:v>10.78</c:v>
                </c:pt>
                <c:pt idx="707">
                  <c:v>10.71</c:v>
                </c:pt>
                <c:pt idx="708">
                  <c:v>5.64</c:v>
                </c:pt>
                <c:pt idx="709">
                  <c:v>10.51</c:v>
                </c:pt>
                <c:pt idx="710">
                  <c:v>10.84</c:v>
                </c:pt>
                <c:pt idx="711">
                  <c:v>11.22</c:v>
                </c:pt>
                <c:pt idx="712">
                  <c:v>9.69</c:v>
                </c:pt>
                <c:pt idx="713">
                  <c:v>9.4600000000000009</c:v>
                </c:pt>
                <c:pt idx="714">
                  <c:v>9.41</c:v>
                </c:pt>
                <c:pt idx="715">
                  <c:v>11.87</c:v>
                </c:pt>
                <c:pt idx="716">
                  <c:v>10.96</c:v>
                </c:pt>
                <c:pt idx="717">
                  <c:v>11.08</c:v>
                </c:pt>
                <c:pt idx="718">
                  <c:v>11.62</c:v>
                </c:pt>
                <c:pt idx="719">
                  <c:v>10.58</c:v>
                </c:pt>
                <c:pt idx="720">
                  <c:v>10.67</c:v>
                </c:pt>
                <c:pt idx="721">
                  <c:v>11.08</c:v>
                </c:pt>
                <c:pt idx="722">
                  <c:v>12.9</c:v>
                </c:pt>
                <c:pt idx="723">
                  <c:v>10.42</c:v>
                </c:pt>
                <c:pt idx="724">
                  <c:v>9.86</c:v>
                </c:pt>
                <c:pt idx="725">
                  <c:v>11.2</c:v>
                </c:pt>
                <c:pt idx="726">
                  <c:v>10.93</c:v>
                </c:pt>
                <c:pt idx="727">
                  <c:v>11.08</c:v>
                </c:pt>
                <c:pt idx="728">
                  <c:v>10.57</c:v>
                </c:pt>
                <c:pt idx="729">
                  <c:v>10.31</c:v>
                </c:pt>
                <c:pt idx="730">
                  <c:v>11.38</c:v>
                </c:pt>
                <c:pt idx="731">
                  <c:v>12.39</c:v>
                </c:pt>
                <c:pt idx="732">
                  <c:v>10.97</c:v>
                </c:pt>
                <c:pt idx="733">
                  <c:v>9.39</c:v>
                </c:pt>
                <c:pt idx="734">
                  <c:v>6.02</c:v>
                </c:pt>
                <c:pt idx="735">
                  <c:v>7.96</c:v>
                </c:pt>
                <c:pt idx="736">
                  <c:v>5.71</c:v>
                </c:pt>
                <c:pt idx="737">
                  <c:v>7.74</c:v>
                </c:pt>
                <c:pt idx="738">
                  <c:v>10.8</c:v>
                </c:pt>
                <c:pt idx="739">
                  <c:v>11.16</c:v>
                </c:pt>
                <c:pt idx="740">
                  <c:v>10.1</c:v>
                </c:pt>
                <c:pt idx="741">
                  <c:v>11.71</c:v>
                </c:pt>
                <c:pt idx="742">
                  <c:v>12.66</c:v>
                </c:pt>
                <c:pt idx="743">
                  <c:v>9.94</c:v>
                </c:pt>
                <c:pt idx="744">
                  <c:v>11.52</c:v>
                </c:pt>
                <c:pt idx="745">
                  <c:v>11.78</c:v>
                </c:pt>
                <c:pt idx="746">
                  <c:v>9.92</c:v>
                </c:pt>
                <c:pt idx="747">
                  <c:v>11.18</c:v>
                </c:pt>
                <c:pt idx="748">
                  <c:v>10.14</c:v>
                </c:pt>
                <c:pt idx="749">
                  <c:v>10.86</c:v>
                </c:pt>
                <c:pt idx="750">
                  <c:v>10.66</c:v>
                </c:pt>
                <c:pt idx="751">
                  <c:v>12.61</c:v>
                </c:pt>
                <c:pt idx="752">
                  <c:v>9.9</c:v>
                </c:pt>
                <c:pt idx="753">
                  <c:v>11.6</c:v>
                </c:pt>
                <c:pt idx="754">
                  <c:v>10.16</c:v>
                </c:pt>
                <c:pt idx="755">
                  <c:v>8.4700000000000006</c:v>
                </c:pt>
                <c:pt idx="756">
                  <c:v>11.21</c:v>
                </c:pt>
                <c:pt idx="757">
                  <c:v>10.66</c:v>
                </c:pt>
                <c:pt idx="758">
                  <c:v>11.25</c:v>
                </c:pt>
                <c:pt idx="759">
                  <c:v>11.01</c:v>
                </c:pt>
                <c:pt idx="760">
                  <c:v>12.05</c:v>
                </c:pt>
                <c:pt idx="761">
                  <c:v>13.01</c:v>
                </c:pt>
                <c:pt idx="762">
                  <c:v>10.19</c:v>
                </c:pt>
                <c:pt idx="763">
                  <c:v>13.59</c:v>
                </c:pt>
                <c:pt idx="764">
                  <c:v>12.92</c:v>
                </c:pt>
                <c:pt idx="765">
                  <c:v>10.11</c:v>
                </c:pt>
                <c:pt idx="766">
                  <c:v>8.07</c:v>
                </c:pt>
                <c:pt idx="767">
                  <c:v>9.92</c:v>
                </c:pt>
                <c:pt idx="768">
                  <c:v>9.8699999999999992</c:v>
                </c:pt>
                <c:pt idx="769">
                  <c:v>10.45</c:v>
                </c:pt>
                <c:pt idx="770">
                  <c:v>10.92</c:v>
                </c:pt>
                <c:pt idx="771">
                  <c:v>11.68</c:v>
                </c:pt>
                <c:pt idx="772">
                  <c:v>12.07</c:v>
                </c:pt>
                <c:pt idx="773">
                  <c:v>11.22</c:v>
                </c:pt>
                <c:pt idx="774">
                  <c:v>10.42</c:v>
                </c:pt>
                <c:pt idx="775">
                  <c:v>10.96</c:v>
                </c:pt>
                <c:pt idx="776">
                  <c:v>9.18</c:v>
                </c:pt>
                <c:pt idx="777">
                  <c:v>9.5500000000000007</c:v>
                </c:pt>
                <c:pt idx="778">
                  <c:v>8.74</c:v>
                </c:pt>
                <c:pt idx="779">
                  <c:v>5.94</c:v>
                </c:pt>
                <c:pt idx="780">
                  <c:v>5.32</c:v>
                </c:pt>
                <c:pt idx="781">
                  <c:v>11.43</c:v>
                </c:pt>
                <c:pt idx="782">
                  <c:v>10.57</c:v>
                </c:pt>
                <c:pt idx="783">
                  <c:v>9.73</c:v>
                </c:pt>
                <c:pt idx="784">
                  <c:v>10.57</c:v>
                </c:pt>
                <c:pt idx="785">
                  <c:v>10.49</c:v>
                </c:pt>
                <c:pt idx="786">
                  <c:v>9.69</c:v>
                </c:pt>
                <c:pt idx="787">
                  <c:v>11.31</c:v>
                </c:pt>
                <c:pt idx="788">
                  <c:v>10.039999999999999</c:v>
                </c:pt>
                <c:pt idx="789">
                  <c:v>11.15</c:v>
                </c:pt>
                <c:pt idx="790">
                  <c:v>9.67</c:v>
                </c:pt>
                <c:pt idx="791">
                  <c:v>10</c:v>
                </c:pt>
                <c:pt idx="792">
                  <c:v>8.5299999999999994</c:v>
                </c:pt>
                <c:pt idx="793">
                  <c:v>9.32</c:v>
                </c:pt>
                <c:pt idx="794">
                  <c:v>11.57</c:v>
                </c:pt>
                <c:pt idx="795">
                  <c:v>11.42</c:v>
                </c:pt>
                <c:pt idx="796">
                  <c:v>12.31</c:v>
                </c:pt>
                <c:pt idx="797">
                  <c:v>8.98</c:v>
                </c:pt>
                <c:pt idx="798">
                  <c:v>11.04</c:v>
                </c:pt>
                <c:pt idx="799">
                  <c:v>10.41</c:v>
                </c:pt>
                <c:pt idx="800">
                  <c:v>10.68</c:v>
                </c:pt>
                <c:pt idx="801">
                  <c:v>10.050000000000001</c:v>
                </c:pt>
                <c:pt idx="802">
                  <c:v>9.14</c:v>
                </c:pt>
                <c:pt idx="803">
                  <c:v>11.66</c:v>
                </c:pt>
                <c:pt idx="804">
                  <c:v>9.69</c:v>
                </c:pt>
                <c:pt idx="805">
                  <c:v>10.36</c:v>
                </c:pt>
                <c:pt idx="806">
                  <c:v>9.3699999999999992</c:v>
                </c:pt>
                <c:pt idx="807">
                  <c:v>4.5</c:v>
                </c:pt>
                <c:pt idx="808">
                  <c:v>4.7300000000000004</c:v>
                </c:pt>
                <c:pt idx="809">
                  <c:v>10.050000000000001</c:v>
                </c:pt>
                <c:pt idx="810">
                  <c:v>9.43</c:v>
                </c:pt>
                <c:pt idx="811">
                  <c:v>9.94</c:v>
                </c:pt>
                <c:pt idx="812">
                  <c:v>10.1</c:v>
                </c:pt>
                <c:pt idx="813">
                  <c:v>11.19</c:v>
                </c:pt>
                <c:pt idx="814">
                  <c:v>9.43</c:v>
                </c:pt>
                <c:pt idx="815">
                  <c:v>9.7799999999999994</c:v>
                </c:pt>
                <c:pt idx="816">
                  <c:v>10.64</c:v>
                </c:pt>
                <c:pt idx="817">
                  <c:v>9.9</c:v>
                </c:pt>
                <c:pt idx="818">
                  <c:v>10.32</c:v>
                </c:pt>
                <c:pt idx="819">
                  <c:v>9.69</c:v>
                </c:pt>
                <c:pt idx="820">
                  <c:v>10.29</c:v>
                </c:pt>
                <c:pt idx="821">
                  <c:v>10.72</c:v>
                </c:pt>
                <c:pt idx="822">
                  <c:v>4.83</c:v>
                </c:pt>
                <c:pt idx="823">
                  <c:v>5.43</c:v>
                </c:pt>
                <c:pt idx="824">
                  <c:v>9.6999999999999993</c:v>
                </c:pt>
                <c:pt idx="825">
                  <c:v>9.67</c:v>
                </c:pt>
                <c:pt idx="826">
                  <c:v>10.42</c:v>
                </c:pt>
                <c:pt idx="827">
                  <c:v>11.97</c:v>
                </c:pt>
                <c:pt idx="828">
                  <c:v>9.69</c:v>
                </c:pt>
                <c:pt idx="829">
                  <c:v>12.54</c:v>
                </c:pt>
                <c:pt idx="830">
                  <c:v>10.54</c:v>
                </c:pt>
                <c:pt idx="831">
                  <c:v>10.46</c:v>
                </c:pt>
                <c:pt idx="832">
                  <c:v>10.210000000000001</c:v>
                </c:pt>
                <c:pt idx="833">
                  <c:v>6.29</c:v>
                </c:pt>
                <c:pt idx="834">
                  <c:v>10.99</c:v>
                </c:pt>
                <c:pt idx="835">
                  <c:v>6.06</c:v>
                </c:pt>
                <c:pt idx="836">
                  <c:v>9.65</c:v>
                </c:pt>
                <c:pt idx="837">
                  <c:v>11.42</c:v>
                </c:pt>
                <c:pt idx="838">
                  <c:v>11.42</c:v>
                </c:pt>
                <c:pt idx="839">
                  <c:v>11.28</c:v>
                </c:pt>
                <c:pt idx="840">
                  <c:v>9.74</c:v>
                </c:pt>
                <c:pt idx="841">
                  <c:v>10.51</c:v>
                </c:pt>
                <c:pt idx="842">
                  <c:v>11.76</c:v>
                </c:pt>
                <c:pt idx="843">
                  <c:v>10.37</c:v>
                </c:pt>
                <c:pt idx="844">
                  <c:v>10.47</c:v>
                </c:pt>
                <c:pt idx="845">
                  <c:v>9.98</c:v>
                </c:pt>
                <c:pt idx="846">
                  <c:v>10.32</c:v>
                </c:pt>
                <c:pt idx="847">
                  <c:v>12.04</c:v>
                </c:pt>
                <c:pt idx="848">
                  <c:v>11.46</c:v>
                </c:pt>
                <c:pt idx="849">
                  <c:v>10.52</c:v>
                </c:pt>
                <c:pt idx="850">
                  <c:v>11.6</c:v>
                </c:pt>
                <c:pt idx="851">
                  <c:v>11.33</c:v>
                </c:pt>
                <c:pt idx="852">
                  <c:v>10.96</c:v>
                </c:pt>
                <c:pt idx="853">
                  <c:v>11.35</c:v>
                </c:pt>
                <c:pt idx="854">
                  <c:v>10.24</c:v>
                </c:pt>
                <c:pt idx="855">
                  <c:v>10.67</c:v>
                </c:pt>
                <c:pt idx="856">
                  <c:v>10.33</c:v>
                </c:pt>
                <c:pt idx="857">
                  <c:v>7.73</c:v>
                </c:pt>
                <c:pt idx="858">
                  <c:v>6.09</c:v>
                </c:pt>
                <c:pt idx="859">
                  <c:v>5.69</c:v>
                </c:pt>
                <c:pt idx="860">
                  <c:v>7.56</c:v>
                </c:pt>
                <c:pt idx="861">
                  <c:v>6.73</c:v>
                </c:pt>
                <c:pt idx="862">
                  <c:v>6.58</c:v>
                </c:pt>
                <c:pt idx="863">
                  <c:v>4.54</c:v>
                </c:pt>
                <c:pt idx="864">
                  <c:v>6.63</c:v>
                </c:pt>
                <c:pt idx="865">
                  <c:v>3.65</c:v>
                </c:pt>
                <c:pt idx="866">
                  <c:v>4.75</c:v>
                </c:pt>
                <c:pt idx="867">
                  <c:v>5.81</c:v>
                </c:pt>
                <c:pt idx="868">
                  <c:v>7.33</c:v>
                </c:pt>
                <c:pt idx="869">
                  <c:v>7.75</c:v>
                </c:pt>
                <c:pt idx="870">
                  <c:v>4.47</c:v>
                </c:pt>
                <c:pt idx="871">
                  <c:v>5.59</c:v>
                </c:pt>
                <c:pt idx="872">
                  <c:v>6.13</c:v>
                </c:pt>
                <c:pt idx="873">
                  <c:v>7.44</c:v>
                </c:pt>
                <c:pt idx="874">
                  <c:v>6.35</c:v>
                </c:pt>
                <c:pt idx="875">
                  <c:v>4.24</c:v>
                </c:pt>
                <c:pt idx="876">
                  <c:v>7.63</c:v>
                </c:pt>
                <c:pt idx="877">
                  <c:v>9.3000000000000007</c:v>
                </c:pt>
                <c:pt idx="878">
                  <c:v>7.56</c:v>
                </c:pt>
                <c:pt idx="879">
                  <c:v>3.68</c:v>
                </c:pt>
                <c:pt idx="880">
                  <c:v>4.13</c:v>
                </c:pt>
                <c:pt idx="881">
                  <c:v>5.36</c:v>
                </c:pt>
                <c:pt idx="882">
                  <c:v>11.88</c:v>
                </c:pt>
                <c:pt idx="883">
                  <c:v>9.4700000000000006</c:v>
                </c:pt>
                <c:pt idx="884">
                  <c:v>10.84</c:v>
                </c:pt>
                <c:pt idx="885">
                  <c:v>7.72</c:v>
                </c:pt>
                <c:pt idx="886">
                  <c:v>11.12</c:v>
                </c:pt>
                <c:pt idx="887">
                  <c:v>7.28</c:v>
                </c:pt>
                <c:pt idx="888">
                  <c:v>5.67</c:v>
                </c:pt>
                <c:pt idx="889">
                  <c:v>3.01</c:v>
                </c:pt>
                <c:pt idx="890">
                  <c:v>6.46</c:v>
                </c:pt>
                <c:pt idx="891">
                  <c:v>3.59</c:v>
                </c:pt>
                <c:pt idx="892">
                  <c:v>7.51</c:v>
                </c:pt>
                <c:pt idx="893">
                  <c:v>7.52</c:v>
                </c:pt>
                <c:pt idx="894">
                  <c:v>8.91</c:v>
                </c:pt>
                <c:pt idx="895">
                  <c:v>8.9600000000000009</c:v>
                </c:pt>
                <c:pt idx="896">
                  <c:v>7.25</c:v>
                </c:pt>
                <c:pt idx="897">
                  <c:v>5.95</c:v>
                </c:pt>
                <c:pt idx="898">
                  <c:v>6.07</c:v>
                </c:pt>
                <c:pt idx="899">
                  <c:v>6.03</c:v>
                </c:pt>
                <c:pt idx="900">
                  <c:v>4.8</c:v>
                </c:pt>
                <c:pt idx="901">
                  <c:v>4.74</c:v>
                </c:pt>
                <c:pt idx="902">
                  <c:v>4.32</c:v>
                </c:pt>
                <c:pt idx="903">
                  <c:v>10.79</c:v>
                </c:pt>
                <c:pt idx="904">
                  <c:v>6.28</c:v>
                </c:pt>
                <c:pt idx="905">
                  <c:v>6.62</c:v>
                </c:pt>
                <c:pt idx="906">
                  <c:v>3.79</c:v>
                </c:pt>
                <c:pt idx="907">
                  <c:v>4.83</c:v>
                </c:pt>
                <c:pt idx="908">
                  <c:v>5.5</c:v>
                </c:pt>
                <c:pt idx="909">
                  <c:v>4.97</c:v>
                </c:pt>
                <c:pt idx="910">
                  <c:v>6.94</c:v>
                </c:pt>
                <c:pt idx="911">
                  <c:v>3.76</c:v>
                </c:pt>
                <c:pt idx="912">
                  <c:v>4.6399999999999997</c:v>
                </c:pt>
                <c:pt idx="913">
                  <c:v>6.17</c:v>
                </c:pt>
                <c:pt idx="914">
                  <c:v>4.3</c:v>
                </c:pt>
                <c:pt idx="915">
                  <c:v>3.59</c:v>
                </c:pt>
                <c:pt idx="916">
                  <c:v>6.7</c:v>
                </c:pt>
                <c:pt idx="917">
                  <c:v>7.15</c:v>
                </c:pt>
                <c:pt idx="918">
                  <c:v>5.89</c:v>
                </c:pt>
                <c:pt idx="919">
                  <c:v>7.52</c:v>
                </c:pt>
                <c:pt idx="920">
                  <c:v>6.87</c:v>
                </c:pt>
                <c:pt idx="921">
                  <c:v>6.22</c:v>
                </c:pt>
                <c:pt idx="922">
                  <c:v>6.99</c:v>
                </c:pt>
                <c:pt idx="923">
                  <c:v>7.9</c:v>
                </c:pt>
                <c:pt idx="924">
                  <c:v>8.9600000000000009</c:v>
                </c:pt>
                <c:pt idx="925">
                  <c:v>5.17</c:v>
                </c:pt>
                <c:pt idx="926">
                  <c:v>4.46</c:v>
                </c:pt>
                <c:pt idx="927">
                  <c:v>5.64</c:v>
                </c:pt>
                <c:pt idx="928">
                  <c:v>6.24</c:v>
                </c:pt>
                <c:pt idx="929">
                  <c:v>3.77</c:v>
                </c:pt>
                <c:pt idx="930">
                  <c:v>4.34</c:v>
                </c:pt>
                <c:pt idx="931">
                  <c:v>7.45</c:v>
                </c:pt>
                <c:pt idx="932">
                  <c:v>7.11</c:v>
                </c:pt>
                <c:pt idx="933">
                  <c:v>6.09</c:v>
                </c:pt>
                <c:pt idx="934">
                  <c:v>9.56</c:v>
                </c:pt>
                <c:pt idx="935">
                  <c:v>9.1</c:v>
                </c:pt>
                <c:pt idx="936">
                  <c:v>4.4400000000000004</c:v>
                </c:pt>
                <c:pt idx="937">
                  <c:v>5.85</c:v>
                </c:pt>
                <c:pt idx="938">
                  <c:v>9.93</c:v>
                </c:pt>
                <c:pt idx="939">
                  <c:v>5.71</c:v>
                </c:pt>
                <c:pt idx="940">
                  <c:v>7.41</c:v>
                </c:pt>
                <c:pt idx="941">
                  <c:v>6.8</c:v>
                </c:pt>
                <c:pt idx="942">
                  <c:v>4.4800000000000004</c:v>
                </c:pt>
                <c:pt idx="943">
                  <c:v>9.16</c:v>
                </c:pt>
                <c:pt idx="944">
                  <c:v>5.5</c:v>
                </c:pt>
                <c:pt idx="945">
                  <c:v>5.96</c:v>
                </c:pt>
                <c:pt idx="946">
                  <c:v>6.9</c:v>
                </c:pt>
                <c:pt idx="947">
                  <c:v>5.78</c:v>
                </c:pt>
                <c:pt idx="948">
                  <c:v>5.78</c:v>
                </c:pt>
                <c:pt idx="949">
                  <c:v>8.81</c:v>
                </c:pt>
                <c:pt idx="950">
                  <c:v>6.01</c:v>
                </c:pt>
                <c:pt idx="951">
                  <c:v>6.41</c:v>
                </c:pt>
                <c:pt idx="952">
                  <c:v>10.51</c:v>
                </c:pt>
                <c:pt idx="953">
                  <c:v>5.4</c:v>
                </c:pt>
                <c:pt idx="954">
                  <c:v>4.91</c:v>
                </c:pt>
                <c:pt idx="955">
                  <c:v>9.23</c:v>
                </c:pt>
                <c:pt idx="956">
                  <c:v>7.21</c:v>
                </c:pt>
                <c:pt idx="957">
                  <c:v>7.78</c:v>
                </c:pt>
                <c:pt idx="958">
                  <c:v>6.56</c:v>
                </c:pt>
                <c:pt idx="959">
                  <c:v>6.92</c:v>
                </c:pt>
                <c:pt idx="960">
                  <c:v>8.92</c:v>
                </c:pt>
                <c:pt idx="961">
                  <c:v>7.13</c:v>
                </c:pt>
                <c:pt idx="962">
                  <c:v>8.98</c:v>
                </c:pt>
                <c:pt idx="963">
                  <c:v>11.22</c:v>
                </c:pt>
                <c:pt idx="964">
                  <c:v>9.64</c:v>
                </c:pt>
                <c:pt idx="965">
                  <c:v>7.68</c:v>
                </c:pt>
                <c:pt idx="966">
                  <c:v>7.28</c:v>
                </c:pt>
                <c:pt idx="967">
                  <c:v>6.17</c:v>
                </c:pt>
                <c:pt idx="968">
                  <c:v>4.53</c:v>
                </c:pt>
                <c:pt idx="969">
                  <c:v>6.22</c:v>
                </c:pt>
                <c:pt idx="970">
                  <c:v>5.54</c:v>
                </c:pt>
                <c:pt idx="971">
                  <c:v>6.58</c:v>
                </c:pt>
                <c:pt idx="972">
                  <c:v>4.6500000000000004</c:v>
                </c:pt>
                <c:pt idx="973">
                  <c:v>5.04</c:v>
                </c:pt>
                <c:pt idx="974">
                  <c:v>5.32</c:v>
                </c:pt>
                <c:pt idx="975">
                  <c:v>11.95</c:v>
                </c:pt>
                <c:pt idx="976">
                  <c:v>4.3499999999999996</c:v>
                </c:pt>
                <c:pt idx="977">
                  <c:v>4.7300000000000004</c:v>
                </c:pt>
                <c:pt idx="978">
                  <c:v>10.38</c:v>
                </c:pt>
                <c:pt idx="979">
                  <c:v>4.01</c:v>
                </c:pt>
                <c:pt idx="980">
                  <c:v>6.49</c:v>
                </c:pt>
                <c:pt idx="981">
                  <c:v>4.16</c:v>
                </c:pt>
                <c:pt idx="982">
                  <c:v>5.24</c:v>
                </c:pt>
                <c:pt idx="983">
                  <c:v>5.6</c:v>
                </c:pt>
                <c:pt idx="984">
                  <c:v>4.26</c:v>
                </c:pt>
                <c:pt idx="985">
                  <c:v>5.52</c:v>
                </c:pt>
                <c:pt idx="986">
                  <c:v>3.95</c:v>
                </c:pt>
                <c:pt idx="987">
                  <c:v>8.77</c:v>
                </c:pt>
                <c:pt idx="988">
                  <c:v>3.78</c:v>
                </c:pt>
                <c:pt idx="989">
                  <c:v>5.86</c:v>
                </c:pt>
                <c:pt idx="990">
                  <c:v>5.92</c:v>
                </c:pt>
                <c:pt idx="991">
                  <c:v>3.86</c:v>
                </c:pt>
                <c:pt idx="992">
                  <c:v>4.74</c:v>
                </c:pt>
                <c:pt idx="993">
                  <c:v>4.68</c:v>
                </c:pt>
                <c:pt idx="994">
                  <c:v>7.77</c:v>
                </c:pt>
                <c:pt idx="995">
                  <c:v>6.09</c:v>
                </c:pt>
                <c:pt idx="996">
                  <c:v>9.32</c:v>
                </c:pt>
                <c:pt idx="997">
                  <c:v>4.78</c:v>
                </c:pt>
                <c:pt idx="998">
                  <c:v>7.57</c:v>
                </c:pt>
                <c:pt idx="999">
                  <c:v>6.95</c:v>
                </c:pt>
                <c:pt idx="1000">
                  <c:v>8.83</c:v>
                </c:pt>
                <c:pt idx="1001">
                  <c:v>6.33</c:v>
                </c:pt>
                <c:pt idx="1002">
                  <c:v>4.53</c:v>
                </c:pt>
                <c:pt idx="1003">
                  <c:v>3.84</c:v>
                </c:pt>
                <c:pt idx="1004">
                  <c:v>4.38</c:v>
                </c:pt>
                <c:pt idx="1005">
                  <c:v>3.55</c:v>
                </c:pt>
                <c:pt idx="1006">
                  <c:v>4.42</c:v>
                </c:pt>
                <c:pt idx="1007">
                  <c:v>6.58</c:v>
                </c:pt>
                <c:pt idx="1008">
                  <c:v>4.74</c:v>
                </c:pt>
                <c:pt idx="1009">
                  <c:v>6.43</c:v>
                </c:pt>
                <c:pt idx="1010">
                  <c:v>6.13</c:v>
                </c:pt>
                <c:pt idx="1011">
                  <c:v>5.44</c:v>
                </c:pt>
                <c:pt idx="1012">
                  <c:v>6.98</c:v>
                </c:pt>
                <c:pt idx="1013">
                  <c:v>6.93</c:v>
                </c:pt>
                <c:pt idx="1014">
                  <c:v>9.1199999999999992</c:v>
                </c:pt>
                <c:pt idx="1015">
                  <c:v>10.83</c:v>
                </c:pt>
                <c:pt idx="1016">
                  <c:v>5.25</c:v>
                </c:pt>
                <c:pt idx="1017">
                  <c:v>4.68</c:v>
                </c:pt>
                <c:pt idx="1018">
                  <c:v>7.18</c:v>
                </c:pt>
                <c:pt idx="1019">
                  <c:v>10.51</c:v>
                </c:pt>
                <c:pt idx="1020">
                  <c:v>7.67</c:v>
                </c:pt>
                <c:pt idx="1021">
                  <c:v>6.6</c:v>
                </c:pt>
                <c:pt idx="1022">
                  <c:v>5.34</c:v>
                </c:pt>
                <c:pt idx="1023">
                  <c:v>7.02</c:v>
                </c:pt>
                <c:pt idx="1024">
                  <c:v>5.48</c:v>
                </c:pt>
                <c:pt idx="1025">
                  <c:v>7.74</c:v>
                </c:pt>
                <c:pt idx="1026">
                  <c:v>5.14</c:v>
                </c:pt>
                <c:pt idx="1027">
                  <c:v>9.18</c:v>
                </c:pt>
                <c:pt idx="1028">
                  <c:v>7.46</c:v>
                </c:pt>
                <c:pt idx="1029">
                  <c:v>4.4000000000000004</c:v>
                </c:pt>
                <c:pt idx="1030">
                  <c:v>4.3899999999999997</c:v>
                </c:pt>
                <c:pt idx="1031">
                  <c:v>6.79</c:v>
                </c:pt>
                <c:pt idx="1032">
                  <c:v>6.75</c:v>
                </c:pt>
                <c:pt idx="1033">
                  <c:v>6.08</c:v>
                </c:pt>
                <c:pt idx="1034">
                  <c:v>6.04</c:v>
                </c:pt>
                <c:pt idx="1035">
                  <c:v>6.25</c:v>
                </c:pt>
                <c:pt idx="1036">
                  <c:v>5.6</c:v>
                </c:pt>
                <c:pt idx="1037">
                  <c:v>10.84</c:v>
                </c:pt>
                <c:pt idx="1038">
                  <c:v>9.6199999999999992</c:v>
                </c:pt>
                <c:pt idx="1039">
                  <c:v>5.61</c:v>
                </c:pt>
                <c:pt idx="1040">
                  <c:v>8.18</c:v>
                </c:pt>
                <c:pt idx="1041">
                  <c:v>7.93</c:v>
                </c:pt>
                <c:pt idx="1042">
                  <c:v>4.55</c:v>
                </c:pt>
                <c:pt idx="1043">
                  <c:v>10.88</c:v>
                </c:pt>
                <c:pt idx="1044">
                  <c:v>8.4700000000000006</c:v>
                </c:pt>
                <c:pt idx="1045">
                  <c:v>7.18</c:v>
                </c:pt>
                <c:pt idx="1046">
                  <c:v>11.16</c:v>
                </c:pt>
                <c:pt idx="1047">
                  <c:v>10.88</c:v>
                </c:pt>
                <c:pt idx="1048">
                  <c:v>7.12</c:v>
                </c:pt>
                <c:pt idx="1049">
                  <c:v>7.4</c:v>
                </c:pt>
                <c:pt idx="1050">
                  <c:v>4.5199999999999996</c:v>
                </c:pt>
                <c:pt idx="1051">
                  <c:v>7.13</c:v>
                </c:pt>
                <c:pt idx="1052">
                  <c:v>13.22</c:v>
                </c:pt>
                <c:pt idx="1053">
                  <c:v>5.98</c:v>
                </c:pt>
                <c:pt idx="1054">
                  <c:v>8.69</c:v>
                </c:pt>
                <c:pt idx="1055">
                  <c:v>7.53</c:v>
                </c:pt>
                <c:pt idx="1056">
                  <c:v>10.1</c:v>
                </c:pt>
                <c:pt idx="1057">
                  <c:v>8.7200000000000006</c:v>
                </c:pt>
                <c:pt idx="1058">
                  <c:v>8.23</c:v>
                </c:pt>
                <c:pt idx="1059">
                  <c:v>10.97</c:v>
                </c:pt>
                <c:pt idx="1060">
                  <c:v>7.37</c:v>
                </c:pt>
                <c:pt idx="1061">
                  <c:v>4.8099999999999996</c:v>
                </c:pt>
                <c:pt idx="1062">
                  <c:v>11.53</c:v>
                </c:pt>
                <c:pt idx="1063">
                  <c:v>4.5599999999999996</c:v>
                </c:pt>
                <c:pt idx="1064">
                  <c:v>6.33</c:v>
                </c:pt>
                <c:pt idx="1065">
                  <c:v>6.05</c:v>
                </c:pt>
                <c:pt idx="1066">
                  <c:v>7.27</c:v>
                </c:pt>
                <c:pt idx="1067">
                  <c:v>9.1</c:v>
                </c:pt>
                <c:pt idx="1068">
                  <c:v>3.39</c:v>
                </c:pt>
                <c:pt idx="1069">
                  <c:v>7.49</c:v>
                </c:pt>
                <c:pt idx="1070">
                  <c:v>9.0299999999999994</c:v>
                </c:pt>
                <c:pt idx="1071">
                  <c:v>6.21</c:v>
                </c:pt>
                <c:pt idx="1072">
                  <c:v>5.0999999999999996</c:v>
                </c:pt>
                <c:pt idx="1073">
                  <c:v>5.14</c:v>
                </c:pt>
                <c:pt idx="1074">
                  <c:v>10.63</c:v>
                </c:pt>
                <c:pt idx="1075">
                  <c:v>10.43</c:v>
                </c:pt>
                <c:pt idx="1076">
                  <c:v>11.19</c:v>
                </c:pt>
                <c:pt idx="1077">
                  <c:v>11.35</c:v>
                </c:pt>
                <c:pt idx="1078">
                  <c:v>10.26</c:v>
                </c:pt>
                <c:pt idx="1079">
                  <c:v>12.4</c:v>
                </c:pt>
                <c:pt idx="1080">
                  <c:v>11.36</c:v>
                </c:pt>
                <c:pt idx="1081">
                  <c:v>9.7200000000000006</c:v>
                </c:pt>
                <c:pt idx="1082">
                  <c:v>9.61</c:v>
                </c:pt>
                <c:pt idx="1083">
                  <c:v>11.21</c:v>
                </c:pt>
                <c:pt idx="1084">
                  <c:v>9.93</c:v>
                </c:pt>
                <c:pt idx="1085">
                  <c:v>9.7200000000000006</c:v>
                </c:pt>
                <c:pt idx="1086">
                  <c:v>5.69</c:v>
                </c:pt>
                <c:pt idx="1087">
                  <c:v>5.41</c:v>
                </c:pt>
                <c:pt idx="1088">
                  <c:v>5.87</c:v>
                </c:pt>
                <c:pt idx="1089">
                  <c:v>7.09</c:v>
                </c:pt>
                <c:pt idx="1090">
                  <c:v>10.58</c:v>
                </c:pt>
                <c:pt idx="1091">
                  <c:v>10.199999999999999</c:v>
                </c:pt>
                <c:pt idx="1092">
                  <c:v>9.85</c:v>
                </c:pt>
                <c:pt idx="1093">
                  <c:v>8.89</c:v>
                </c:pt>
                <c:pt idx="1094">
                  <c:v>6.32</c:v>
                </c:pt>
                <c:pt idx="1095">
                  <c:v>10.050000000000001</c:v>
                </c:pt>
                <c:pt idx="1096">
                  <c:v>10.27</c:v>
                </c:pt>
                <c:pt idx="1097">
                  <c:v>10.27</c:v>
                </c:pt>
                <c:pt idx="1098">
                  <c:v>11.2</c:v>
                </c:pt>
                <c:pt idx="1099">
                  <c:v>4.29</c:v>
                </c:pt>
                <c:pt idx="1100">
                  <c:v>9.48</c:v>
                </c:pt>
                <c:pt idx="1101">
                  <c:v>10.62</c:v>
                </c:pt>
                <c:pt idx="1102">
                  <c:v>9.8800000000000008</c:v>
                </c:pt>
                <c:pt idx="1103">
                  <c:v>10.27</c:v>
                </c:pt>
                <c:pt idx="1104">
                  <c:v>9.8000000000000007</c:v>
                </c:pt>
                <c:pt idx="1105">
                  <c:v>9.91</c:v>
                </c:pt>
                <c:pt idx="1106">
                  <c:v>10.050000000000001</c:v>
                </c:pt>
                <c:pt idx="1107">
                  <c:v>9.52</c:v>
                </c:pt>
                <c:pt idx="1108">
                  <c:v>10.37</c:v>
                </c:pt>
                <c:pt idx="1109">
                  <c:v>5.57</c:v>
                </c:pt>
                <c:pt idx="1110">
                  <c:v>4.6399999999999997</c:v>
                </c:pt>
                <c:pt idx="1111">
                  <c:v>6.75</c:v>
                </c:pt>
                <c:pt idx="1112">
                  <c:v>6.39</c:v>
                </c:pt>
                <c:pt idx="1113">
                  <c:v>6.98</c:v>
                </c:pt>
                <c:pt idx="1114">
                  <c:v>7.86</c:v>
                </c:pt>
                <c:pt idx="1115">
                  <c:v>10.82</c:v>
                </c:pt>
                <c:pt idx="1116">
                  <c:v>9.66</c:v>
                </c:pt>
                <c:pt idx="1117">
                  <c:v>5.52</c:v>
                </c:pt>
                <c:pt idx="1118">
                  <c:v>9.4</c:v>
                </c:pt>
                <c:pt idx="1119">
                  <c:v>5.4</c:v>
                </c:pt>
                <c:pt idx="1120">
                  <c:v>11.25</c:v>
                </c:pt>
                <c:pt idx="1121">
                  <c:v>4.59</c:v>
                </c:pt>
                <c:pt idx="1122">
                  <c:v>10.27</c:v>
                </c:pt>
                <c:pt idx="1123">
                  <c:v>3.73</c:v>
                </c:pt>
                <c:pt idx="1124">
                  <c:v>9.6199999999999992</c:v>
                </c:pt>
                <c:pt idx="1125">
                  <c:v>7.93</c:v>
                </c:pt>
                <c:pt idx="1126">
                  <c:v>5.46</c:v>
                </c:pt>
                <c:pt idx="1127">
                  <c:v>10.64</c:v>
                </c:pt>
                <c:pt idx="1128">
                  <c:v>9.0399999999999991</c:v>
                </c:pt>
                <c:pt idx="1129">
                  <c:v>8.5</c:v>
                </c:pt>
                <c:pt idx="1130">
                  <c:v>6.09</c:v>
                </c:pt>
                <c:pt idx="1131">
                  <c:v>6.56</c:v>
                </c:pt>
                <c:pt idx="1132">
                  <c:v>10.45</c:v>
                </c:pt>
                <c:pt idx="1133">
                  <c:v>5.95</c:v>
                </c:pt>
                <c:pt idx="1134">
                  <c:v>4.9800000000000004</c:v>
                </c:pt>
                <c:pt idx="1135">
                  <c:v>5.0199999999999996</c:v>
                </c:pt>
                <c:pt idx="1136">
                  <c:v>7.91</c:v>
                </c:pt>
                <c:pt idx="1137">
                  <c:v>9.83</c:v>
                </c:pt>
                <c:pt idx="1138">
                  <c:v>5.45</c:v>
                </c:pt>
                <c:pt idx="1139">
                  <c:v>6.07</c:v>
                </c:pt>
                <c:pt idx="1140">
                  <c:v>7.76</c:v>
                </c:pt>
                <c:pt idx="1141">
                  <c:v>6.58</c:v>
                </c:pt>
                <c:pt idx="1142">
                  <c:v>8.6</c:v>
                </c:pt>
                <c:pt idx="1143">
                  <c:v>6</c:v>
                </c:pt>
                <c:pt idx="1144">
                  <c:v>10.37</c:v>
                </c:pt>
                <c:pt idx="1145">
                  <c:v>9.7799999999999994</c:v>
                </c:pt>
                <c:pt idx="1146">
                  <c:v>10.68</c:v>
                </c:pt>
                <c:pt idx="1147">
                  <c:v>11.08</c:v>
                </c:pt>
                <c:pt idx="1148">
                  <c:v>11.77</c:v>
                </c:pt>
                <c:pt idx="1149">
                  <c:v>5.75</c:v>
                </c:pt>
                <c:pt idx="1150">
                  <c:v>11.21</c:v>
                </c:pt>
                <c:pt idx="1151">
                  <c:v>10.07</c:v>
                </c:pt>
                <c:pt idx="1152">
                  <c:v>4.16</c:v>
                </c:pt>
                <c:pt idx="1153">
                  <c:v>11.17</c:v>
                </c:pt>
                <c:pt idx="1154">
                  <c:v>11.13</c:v>
                </c:pt>
                <c:pt idx="1155">
                  <c:v>10.17</c:v>
                </c:pt>
                <c:pt idx="1156">
                  <c:v>11.77</c:v>
                </c:pt>
                <c:pt idx="1157">
                  <c:v>10.24</c:v>
                </c:pt>
                <c:pt idx="1158">
                  <c:v>10.67</c:v>
                </c:pt>
                <c:pt idx="1159">
                  <c:v>8.67</c:v>
                </c:pt>
                <c:pt idx="1160">
                  <c:v>6.19</c:v>
                </c:pt>
                <c:pt idx="1161">
                  <c:v>2.35</c:v>
                </c:pt>
                <c:pt idx="1162">
                  <c:v>4.26</c:v>
                </c:pt>
                <c:pt idx="1163">
                  <c:v>4.03</c:v>
                </c:pt>
                <c:pt idx="1164">
                  <c:v>6.15</c:v>
                </c:pt>
                <c:pt idx="1165">
                  <c:v>5.68</c:v>
                </c:pt>
                <c:pt idx="1166">
                  <c:v>5.54</c:v>
                </c:pt>
                <c:pt idx="1167">
                  <c:v>7.08</c:v>
                </c:pt>
                <c:pt idx="1168">
                  <c:v>9.16</c:v>
                </c:pt>
                <c:pt idx="1169">
                  <c:v>10.74</c:v>
                </c:pt>
                <c:pt idx="1170">
                  <c:v>8.41</c:v>
                </c:pt>
                <c:pt idx="1171">
                  <c:v>8.0500000000000007</c:v>
                </c:pt>
                <c:pt idx="1172">
                  <c:v>5.22</c:v>
                </c:pt>
                <c:pt idx="1173">
                  <c:v>8.2100000000000009</c:v>
                </c:pt>
                <c:pt idx="1174">
                  <c:v>11.33</c:v>
                </c:pt>
                <c:pt idx="1175">
                  <c:v>4.0599999999999996</c:v>
                </c:pt>
                <c:pt idx="1176">
                  <c:v>7.78</c:v>
                </c:pt>
                <c:pt idx="1177">
                  <c:v>5.13</c:v>
                </c:pt>
                <c:pt idx="1178">
                  <c:v>8.6199999999999992</c:v>
                </c:pt>
                <c:pt idx="1179">
                  <c:v>12.14</c:v>
                </c:pt>
                <c:pt idx="1180">
                  <c:v>9.69</c:v>
                </c:pt>
                <c:pt idx="1181">
                  <c:v>8.51</c:v>
                </c:pt>
                <c:pt idx="1182">
                  <c:v>9.75</c:v>
                </c:pt>
                <c:pt idx="1183">
                  <c:v>4.1399999999999997</c:v>
                </c:pt>
                <c:pt idx="1184">
                  <c:v>8.9</c:v>
                </c:pt>
                <c:pt idx="1185">
                  <c:v>10.119999999999999</c:v>
                </c:pt>
                <c:pt idx="1186">
                  <c:v>6.98</c:v>
                </c:pt>
                <c:pt idx="1187">
                  <c:v>10.25</c:v>
                </c:pt>
                <c:pt idx="1188">
                  <c:v>11.64</c:v>
                </c:pt>
                <c:pt idx="1189">
                  <c:v>9.33</c:v>
                </c:pt>
                <c:pt idx="1190">
                  <c:v>8.9499999999999993</c:v>
                </c:pt>
                <c:pt idx="1191">
                  <c:v>5.33</c:v>
                </c:pt>
                <c:pt idx="1192">
                  <c:v>9.99</c:v>
                </c:pt>
                <c:pt idx="1193">
                  <c:v>5.82</c:v>
                </c:pt>
                <c:pt idx="1194">
                  <c:v>9.5299999999999994</c:v>
                </c:pt>
                <c:pt idx="1195">
                  <c:v>7.85</c:v>
                </c:pt>
                <c:pt idx="1196">
                  <c:v>6.56</c:v>
                </c:pt>
                <c:pt idx="1197">
                  <c:v>5.34</c:v>
                </c:pt>
                <c:pt idx="1198">
                  <c:v>6.38</c:v>
                </c:pt>
                <c:pt idx="1199">
                  <c:v>8.18</c:v>
                </c:pt>
                <c:pt idx="1200">
                  <c:v>12.64</c:v>
                </c:pt>
                <c:pt idx="1201">
                  <c:v>10.34</c:v>
                </c:pt>
                <c:pt idx="1202">
                  <c:v>8</c:v>
                </c:pt>
                <c:pt idx="1203">
                  <c:v>7.48</c:v>
                </c:pt>
                <c:pt idx="1204">
                  <c:v>11.35</c:v>
                </c:pt>
                <c:pt idx="1205">
                  <c:v>10.029999999999999</c:v>
                </c:pt>
                <c:pt idx="1206">
                  <c:v>8.5</c:v>
                </c:pt>
                <c:pt idx="1207">
                  <c:v>6.78</c:v>
                </c:pt>
                <c:pt idx="1208">
                  <c:v>10.93</c:v>
                </c:pt>
                <c:pt idx="1209">
                  <c:v>9.1300000000000008</c:v>
                </c:pt>
                <c:pt idx="1210">
                  <c:v>10.5</c:v>
                </c:pt>
                <c:pt idx="1211">
                  <c:v>7.52</c:v>
                </c:pt>
                <c:pt idx="1212">
                  <c:v>4.54</c:v>
                </c:pt>
                <c:pt idx="1213">
                  <c:v>7.79</c:v>
                </c:pt>
                <c:pt idx="1214">
                  <c:v>8.23</c:v>
                </c:pt>
                <c:pt idx="1215">
                  <c:v>10.1</c:v>
                </c:pt>
                <c:pt idx="1216">
                  <c:v>5.67</c:v>
                </c:pt>
                <c:pt idx="1217">
                  <c:v>5.91</c:v>
                </c:pt>
                <c:pt idx="1218">
                  <c:v>6.99</c:v>
                </c:pt>
                <c:pt idx="1219">
                  <c:v>8.5500000000000007</c:v>
                </c:pt>
                <c:pt idx="1220">
                  <c:v>8.2200000000000006</c:v>
                </c:pt>
                <c:pt idx="1221">
                  <c:v>4.5</c:v>
                </c:pt>
                <c:pt idx="1222">
                  <c:v>4.57</c:v>
                </c:pt>
                <c:pt idx="1223">
                  <c:v>9.23</c:v>
                </c:pt>
                <c:pt idx="1224">
                  <c:v>8.81</c:v>
                </c:pt>
                <c:pt idx="1225">
                  <c:v>6.39</c:v>
                </c:pt>
                <c:pt idx="1226">
                  <c:v>4.53</c:v>
                </c:pt>
                <c:pt idx="1227">
                  <c:v>10.47</c:v>
                </c:pt>
                <c:pt idx="1228">
                  <c:v>4.41</c:v>
                </c:pt>
                <c:pt idx="1229">
                  <c:v>5.57</c:v>
                </c:pt>
                <c:pt idx="1230">
                  <c:v>7.46</c:v>
                </c:pt>
                <c:pt idx="1231">
                  <c:v>6.29</c:v>
                </c:pt>
                <c:pt idx="1232">
                  <c:v>10.1</c:v>
                </c:pt>
                <c:pt idx="1233">
                  <c:v>4.87</c:v>
                </c:pt>
                <c:pt idx="1234">
                  <c:v>4.74</c:v>
                </c:pt>
                <c:pt idx="1235">
                  <c:v>7.05</c:v>
                </c:pt>
                <c:pt idx="1236">
                  <c:v>8.1</c:v>
                </c:pt>
                <c:pt idx="1237">
                  <c:v>5.46</c:v>
                </c:pt>
                <c:pt idx="1238">
                  <c:v>4.3499999999999996</c:v>
                </c:pt>
                <c:pt idx="1239">
                  <c:v>4.54</c:v>
                </c:pt>
                <c:pt idx="1240">
                  <c:v>5.16</c:v>
                </c:pt>
                <c:pt idx="1241">
                  <c:v>6.74</c:v>
                </c:pt>
                <c:pt idx="1242">
                  <c:v>7.27</c:v>
                </c:pt>
                <c:pt idx="1243">
                  <c:v>7.56</c:v>
                </c:pt>
                <c:pt idx="1244">
                  <c:v>4.6100000000000003</c:v>
                </c:pt>
                <c:pt idx="1245">
                  <c:v>8.7799999999999994</c:v>
                </c:pt>
                <c:pt idx="1246">
                  <c:v>8.49</c:v>
                </c:pt>
                <c:pt idx="1247">
                  <c:v>10.68</c:v>
                </c:pt>
                <c:pt idx="1248">
                  <c:v>4.03</c:v>
                </c:pt>
                <c:pt idx="1249">
                  <c:v>9.5299999999999994</c:v>
                </c:pt>
                <c:pt idx="1250">
                  <c:v>5.36</c:v>
                </c:pt>
                <c:pt idx="1251">
                  <c:v>9.59</c:v>
                </c:pt>
                <c:pt idx="1252">
                  <c:v>9.2899999999999991</c:v>
                </c:pt>
                <c:pt idx="1253">
                  <c:v>5.5</c:v>
                </c:pt>
                <c:pt idx="1254">
                  <c:v>8.6</c:v>
                </c:pt>
                <c:pt idx="1255">
                  <c:v>9.7100000000000009</c:v>
                </c:pt>
                <c:pt idx="1256">
                  <c:v>6.86</c:v>
                </c:pt>
                <c:pt idx="1257">
                  <c:v>10.81</c:v>
                </c:pt>
                <c:pt idx="1258">
                  <c:v>6.91</c:v>
                </c:pt>
                <c:pt idx="1259">
                  <c:v>9.9</c:v>
                </c:pt>
                <c:pt idx="1260">
                  <c:v>2.63</c:v>
                </c:pt>
                <c:pt idx="1261">
                  <c:v>8.65</c:v>
                </c:pt>
                <c:pt idx="1262">
                  <c:v>16.41</c:v>
                </c:pt>
                <c:pt idx="1263">
                  <c:v>9.32</c:v>
                </c:pt>
                <c:pt idx="1264">
                  <c:v>5.2</c:v>
                </c:pt>
                <c:pt idx="1265">
                  <c:v>7.92</c:v>
                </c:pt>
                <c:pt idx="1266">
                  <c:v>5.24</c:v>
                </c:pt>
                <c:pt idx="1267">
                  <c:v>3.54</c:v>
                </c:pt>
                <c:pt idx="1268">
                  <c:v>3.74</c:v>
                </c:pt>
                <c:pt idx="1269">
                  <c:v>7.99</c:v>
                </c:pt>
                <c:pt idx="1270">
                  <c:v>11.66</c:v>
                </c:pt>
                <c:pt idx="1271">
                  <c:v>8.6300000000000008</c:v>
                </c:pt>
                <c:pt idx="1272">
                  <c:v>4.42</c:v>
                </c:pt>
                <c:pt idx="1273">
                  <c:v>5.12</c:v>
                </c:pt>
                <c:pt idx="1274">
                  <c:v>4.24</c:v>
                </c:pt>
                <c:pt idx="1275">
                  <c:v>10.89</c:v>
                </c:pt>
                <c:pt idx="1276">
                  <c:v>8.42</c:v>
                </c:pt>
                <c:pt idx="1277">
                  <c:v>5.12</c:v>
                </c:pt>
                <c:pt idx="1278">
                  <c:v>2.2599999999999998</c:v>
                </c:pt>
                <c:pt idx="1279">
                  <c:v>6.19</c:v>
                </c:pt>
                <c:pt idx="1280">
                  <c:v>11.43</c:v>
                </c:pt>
                <c:pt idx="1281">
                  <c:v>7.7</c:v>
                </c:pt>
                <c:pt idx="1282">
                  <c:v>7.14</c:v>
                </c:pt>
                <c:pt idx="1283">
                  <c:v>9.67</c:v>
                </c:pt>
                <c:pt idx="1284">
                  <c:v>4.1900000000000004</c:v>
                </c:pt>
                <c:pt idx="1285">
                  <c:v>6.37</c:v>
                </c:pt>
                <c:pt idx="1286">
                  <c:v>10.47</c:v>
                </c:pt>
                <c:pt idx="1287">
                  <c:v>6.91</c:v>
                </c:pt>
                <c:pt idx="1288">
                  <c:v>5.56</c:v>
                </c:pt>
                <c:pt idx="1289">
                  <c:v>9.6999999999999993</c:v>
                </c:pt>
                <c:pt idx="1290">
                  <c:v>4.97</c:v>
                </c:pt>
                <c:pt idx="1291">
                  <c:v>3.44</c:v>
                </c:pt>
                <c:pt idx="1292">
                  <c:v>3.91</c:v>
                </c:pt>
                <c:pt idx="1293">
                  <c:v>7.11</c:v>
                </c:pt>
                <c:pt idx="1294">
                  <c:v>8.18</c:v>
                </c:pt>
                <c:pt idx="1295">
                  <c:v>7.64</c:v>
                </c:pt>
                <c:pt idx="1296">
                  <c:v>7.8</c:v>
                </c:pt>
                <c:pt idx="1297">
                  <c:v>9.6</c:v>
                </c:pt>
                <c:pt idx="1298">
                  <c:v>4.63</c:v>
                </c:pt>
                <c:pt idx="1299">
                  <c:v>7.13</c:v>
                </c:pt>
                <c:pt idx="1300">
                  <c:v>5.27</c:v>
                </c:pt>
                <c:pt idx="1301">
                  <c:v>4.92</c:v>
                </c:pt>
                <c:pt idx="1302">
                  <c:v>8.9700000000000006</c:v>
                </c:pt>
                <c:pt idx="1303">
                  <c:v>9.15</c:v>
                </c:pt>
                <c:pt idx="1304">
                  <c:v>10.11</c:v>
                </c:pt>
                <c:pt idx="1305">
                  <c:v>6.74</c:v>
                </c:pt>
                <c:pt idx="1306">
                  <c:v>9.75</c:v>
                </c:pt>
                <c:pt idx="1307">
                  <c:v>9.7200000000000006</c:v>
                </c:pt>
                <c:pt idx="1308">
                  <c:v>12.21</c:v>
                </c:pt>
                <c:pt idx="1309">
                  <c:v>9.57</c:v>
                </c:pt>
                <c:pt idx="1310">
                  <c:v>11</c:v>
                </c:pt>
                <c:pt idx="1311">
                  <c:v>8.9</c:v>
                </c:pt>
                <c:pt idx="1312">
                  <c:v>10.63</c:v>
                </c:pt>
                <c:pt idx="1313">
                  <c:v>10.89</c:v>
                </c:pt>
                <c:pt idx="1314">
                  <c:v>3.9</c:v>
                </c:pt>
                <c:pt idx="1315">
                  <c:v>3.95</c:v>
                </c:pt>
                <c:pt idx="1316">
                  <c:v>7.76</c:v>
                </c:pt>
                <c:pt idx="1317">
                  <c:v>8.1</c:v>
                </c:pt>
                <c:pt idx="1318">
                  <c:v>7.69</c:v>
                </c:pt>
                <c:pt idx="1319">
                  <c:v>5.69</c:v>
                </c:pt>
                <c:pt idx="1320">
                  <c:v>10.96</c:v>
                </c:pt>
                <c:pt idx="1321">
                  <c:v>10.5</c:v>
                </c:pt>
                <c:pt idx="1322">
                  <c:v>5.99</c:v>
                </c:pt>
                <c:pt idx="1323">
                  <c:v>6.92</c:v>
                </c:pt>
                <c:pt idx="1324">
                  <c:v>11.29</c:v>
                </c:pt>
                <c:pt idx="1325">
                  <c:v>10.47</c:v>
                </c:pt>
                <c:pt idx="1326">
                  <c:v>12.73</c:v>
                </c:pt>
                <c:pt idx="1327">
                  <c:v>9.1999999999999993</c:v>
                </c:pt>
                <c:pt idx="1328">
                  <c:v>7.66</c:v>
                </c:pt>
                <c:pt idx="1329">
                  <c:v>9.6999999999999993</c:v>
                </c:pt>
                <c:pt idx="1330">
                  <c:v>11.17</c:v>
                </c:pt>
                <c:pt idx="1331">
                  <c:v>4.99</c:v>
                </c:pt>
                <c:pt idx="1332">
                  <c:v>5.38</c:v>
                </c:pt>
                <c:pt idx="1333">
                  <c:v>4.5</c:v>
                </c:pt>
                <c:pt idx="1334">
                  <c:v>4.46</c:v>
                </c:pt>
                <c:pt idx="1335">
                  <c:v>5.13</c:v>
                </c:pt>
                <c:pt idx="1336">
                  <c:v>8.9</c:v>
                </c:pt>
                <c:pt idx="1337">
                  <c:v>11.38</c:v>
                </c:pt>
                <c:pt idx="1338">
                  <c:v>9.86</c:v>
                </c:pt>
                <c:pt idx="1339">
                  <c:v>11.71</c:v>
                </c:pt>
                <c:pt idx="1340">
                  <c:v>8.0299999999999994</c:v>
                </c:pt>
                <c:pt idx="1341">
                  <c:v>11.35</c:v>
                </c:pt>
                <c:pt idx="1342">
                  <c:v>8.68</c:v>
                </c:pt>
                <c:pt idx="1343">
                  <c:v>8.74</c:v>
                </c:pt>
                <c:pt idx="1344">
                  <c:v>6.27</c:v>
                </c:pt>
                <c:pt idx="1345">
                  <c:v>4.88</c:v>
                </c:pt>
                <c:pt idx="1346">
                  <c:v>5.31</c:v>
                </c:pt>
                <c:pt idx="1347">
                  <c:v>10.57</c:v>
                </c:pt>
                <c:pt idx="1348">
                  <c:v>12.29</c:v>
                </c:pt>
                <c:pt idx="1349">
                  <c:v>12.87</c:v>
                </c:pt>
                <c:pt idx="1350">
                  <c:v>9.74</c:v>
                </c:pt>
                <c:pt idx="1351">
                  <c:v>9.9600000000000009</c:v>
                </c:pt>
                <c:pt idx="1352">
                  <c:v>10.27</c:v>
                </c:pt>
                <c:pt idx="1353">
                  <c:v>8.68</c:v>
                </c:pt>
                <c:pt idx="1354">
                  <c:v>10.28</c:v>
                </c:pt>
                <c:pt idx="1355">
                  <c:v>7.46</c:v>
                </c:pt>
                <c:pt idx="1356">
                  <c:v>7.9</c:v>
                </c:pt>
                <c:pt idx="1357">
                  <c:v>6.3</c:v>
                </c:pt>
                <c:pt idx="1358">
                  <c:v>3.89</c:v>
                </c:pt>
                <c:pt idx="1359">
                  <c:v>3.43</c:v>
                </c:pt>
                <c:pt idx="1360">
                  <c:v>3.38</c:v>
                </c:pt>
                <c:pt idx="1361">
                  <c:v>4.74</c:v>
                </c:pt>
                <c:pt idx="1362">
                  <c:v>3.26</c:v>
                </c:pt>
                <c:pt idx="1363">
                  <c:v>4.47</c:v>
                </c:pt>
                <c:pt idx="1364">
                  <c:v>18.61</c:v>
                </c:pt>
                <c:pt idx="1365">
                  <c:v>6.23</c:v>
                </c:pt>
                <c:pt idx="1366">
                  <c:v>10.83</c:v>
                </c:pt>
                <c:pt idx="1367">
                  <c:v>8.66</c:v>
                </c:pt>
                <c:pt idx="1368">
                  <c:v>6.97</c:v>
                </c:pt>
                <c:pt idx="1369">
                  <c:v>9.98</c:v>
                </c:pt>
                <c:pt idx="1370">
                  <c:v>6.02</c:v>
                </c:pt>
                <c:pt idx="1371">
                  <c:v>5.79</c:v>
                </c:pt>
                <c:pt idx="1372">
                  <c:v>8.26</c:v>
                </c:pt>
                <c:pt idx="1373">
                  <c:v>11.75</c:v>
                </c:pt>
                <c:pt idx="1374">
                  <c:v>8</c:v>
                </c:pt>
                <c:pt idx="1375">
                  <c:v>10.32</c:v>
                </c:pt>
                <c:pt idx="1376">
                  <c:v>6.66</c:v>
                </c:pt>
                <c:pt idx="1377">
                  <c:v>29.68</c:v>
                </c:pt>
                <c:pt idx="1378">
                  <c:v>4.76</c:v>
                </c:pt>
                <c:pt idx="1379">
                  <c:v>4.0199999999999996</c:v>
                </c:pt>
                <c:pt idx="1380">
                  <c:v>5.1100000000000003</c:v>
                </c:pt>
                <c:pt idx="1381">
                  <c:v>5.18</c:v>
                </c:pt>
                <c:pt idx="1382">
                  <c:v>7.92</c:v>
                </c:pt>
                <c:pt idx="1383">
                  <c:v>7.64</c:v>
                </c:pt>
                <c:pt idx="1384">
                  <c:v>5.26</c:v>
                </c:pt>
                <c:pt idx="1385">
                  <c:v>10.92</c:v>
                </c:pt>
                <c:pt idx="1386">
                  <c:v>5.43</c:v>
                </c:pt>
                <c:pt idx="1387">
                  <c:v>7.3</c:v>
                </c:pt>
                <c:pt idx="1388">
                  <c:v>8.4700000000000006</c:v>
                </c:pt>
                <c:pt idx="1389">
                  <c:v>4.6399999999999997</c:v>
                </c:pt>
                <c:pt idx="1390">
                  <c:v>6.08</c:v>
                </c:pt>
                <c:pt idx="1391">
                  <c:v>7.47</c:v>
                </c:pt>
                <c:pt idx="1392">
                  <c:v>6.07</c:v>
                </c:pt>
                <c:pt idx="1393">
                  <c:v>9.86</c:v>
                </c:pt>
                <c:pt idx="1394">
                  <c:v>5.96</c:v>
                </c:pt>
                <c:pt idx="1395">
                  <c:v>11.02</c:v>
                </c:pt>
                <c:pt idx="1396">
                  <c:v>6.52</c:v>
                </c:pt>
                <c:pt idx="1397">
                  <c:v>9.66</c:v>
                </c:pt>
                <c:pt idx="1398">
                  <c:v>8.57</c:v>
                </c:pt>
                <c:pt idx="1399">
                  <c:v>4.59</c:v>
                </c:pt>
                <c:pt idx="1400">
                  <c:v>8.4700000000000006</c:v>
                </c:pt>
                <c:pt idx="1401">
                  <c:v>5.6</c:v>
                </c:pt>
                <c:pt idx="1402">
                  <c:v>4.1900000000000004</c:v>
                </c:pt>
                <c:pt idx="1403">
                  <c:v>10.029999999999999</c:v>
                </c:pt>
                <c:pt idx="1404">
                  <c:v>6.05</c:v>
                </c:pt>
                <c:pt idx="1405">
                  <c:v>7.34</c:v>
                </c:pt>
                <c:pt idx="1406">
                  <c:v>5.93</c:v>
                </c:pt>
                <c:pt idx="1407">
                  <c:v>5.25</c:v>
                </c:pt>
                <c:pt idx="1408">
                  <c:v>6.3</c:v>
                </c:pt>
                <c:pt idx="1409">
                  <c:v>6.1</c:v>
                </c:pt>
                <c:pt idx="1410">
                  <c:v>5.82</c:v>
                </c:pt>
                <c:pt idx="1411">
                  <c:v>5.26</c:v>
                </c:pt>
                <c:pt idx="1412">
                  <c:v>7.35</c:v>
                </c:pt>
                <c:pt idx="1413">
                  <c:v>6.47</c:v>
                </c:pt>
                <c:pt idx="1414">
                  <c:v>9.6300000000000008</c:v>
                </c:pt>
                <c:pt idx="1415">
                  <c:v>10.07</c:v>
                </c:pt>
                <c:pt idx="1416">
                  <c:v>12.86</c:v>
                </c:pt>
                <c:pt idx="1417">
                  <c:v>8.35</c:v>
                </c:pt>
                <c:pt idx="1418">
                  <c:v>11.14</c:v>
                </c:pt>
                <c:pt idx="1419">
                  <c:v>8.52</c:v>
                </c:pt>
                <c:pt idx="1420">
                  <c:v>8.1999999999999993</c:v>
                </c:pt>
                <c:pt idx="1421">
                  <c:v>5.74</c:v>
                </c:pt>
                <c:pt idx="1422">
                  <c:v>10.039999999999999</c:v>
                </c:pt>
                <c:pt idx="1423">
                  <c:v>10.06</c:v>
                </c:pt>
                <c:pt idx="1424">
                  <c:v>10.56</c:v>
                </c:pt>
                <c:pt idx="1425">
                  <c:v>3.47</c:v>
                </c:pt>
                <c:pt idx="1426">
                  <c:v>10.63</c:v>
                </c:pt>
                <c:pt idx="1427">
                  <c:v>4.0599999999999996</c:v>
                </c:pt>
                <c:pt idx="1428">
                  <c:v>8.7899999999999991</c:v>
                </c:pt>
                <c:pt idx="1429">
                  <c:v>10.18</c:v>
                </c:pt>
                <c:pt idx="1430">
                  <c:v>10.58</c:v>
                </c:pt>
                <c:pt idx="1431">
                  <c:v>9.01</c:v>
                </c:pt>
                <c:pt idx="1432">
                  <c:v>11.42</c:v>
                </c:pt>
                <c:pt idx="1433">
                  <c:v>12.37</c:v>
                </c:pt>
                <c:pt idx="1434">
                  <c:v>9.31</c:v>
                </c:pt>
                <c:pt idx="1435">
                  <c:v>10.7</c:v>
                </c:pt>
                <c:pt idx="1436">
                  <c:v>4.42</c:v>
                </c:pt>
                <c:pt idx="1437">
                  <c:v>6.82</c:v>
                </c:pt>
                <c:pt idx="1438">
                  <c:v>10.83</c:v>
                </c:pt>
                <c:pt idx="1439">
                  <c:v>6.4</c:v>
                </c:pt>
                <c:pt idx="1440">
                  <c:v>6.82</c:v>
                </c:pt>
                <c:pt idx="1441">
                  <c:v>9.41</c:v>
                </c:pt>
                <c:pt idx="1442">
                  <c:v>9.01</c:v>
                </c:pt>
                <c:pt idx="1443">
                  <c:v>10.210000000000001</c:v>
                </c:pt>
                <c:pt idx="1444">
                  <c:v>11.74</c:v>
                </c:pt>
                <c:pt idx="1445">
                  <c:v>8.19</c:v>
                </c:pt>
                <c:pt idx="1446">
                  <c:v>7.07</c:v>
                </c:pt>
                <c:pt idx="1447">
                  <c:v>8.4600000000000009</c:v>
                </c:pt>
                <c:pt idx="1448">
                  <c:v>6.04</c:v>
                </c:pt>
                <c:pt idx="1449">
                  <c:v>8.7799999999999994</c:v>
                </c:pt>
                <c:pt idx="1450">
                  <c:v>6.91</c:v>
                </c:pt>
                <c:pt idx="1451">
                  <c:v>7.28</c:v>
                </c:pt>
                <c:pt idx="1452">
                  <c:v>7.99</c:v>
                </c:pt>
                <c:pt idx="1453">
                  <c:v>8.27</c:v>
                </c:pt>
                <c:pt idx="1454">
                  <c:v>7.27</c:v>
                </c:pt>
                <c:pt idx="1455">
                  <c:v>5.73</c:v>
                </c:pt>
                <c:pt idx="1456">
                  <c:v>8.7899999999999991</c:v>
                </c:pt>
                <c:pt idx="1457">
                  <c:v>7.08</c:v>
                </c:pt>
                <c:pt idx="1458">
                  <c:v>5.34</c:v>
                </c:pt>
                <c:pt idx="1459">
                  <c:v>4.3</c:v>
                </c:pt>
                <c:pt idx="1460">
                  <c:v>5.84</c:v>
                </c:pt>
                <c:pt idx="1461">
                  <c:v>5.68</c:v>
                </c:pt>
                <c:pt idx="1462">
                  <c:v>6.1</c:v>
                </c:pt>
                <c:pt idx="1463">
                  <c:v>8.1</c:v>
                </c:pt>
                <c:pt idx="1464">
                  <c:v>5.13</c:v>
                </c:pt>
                <c:pt idx="1465">
                  <c:v>4.6500000000000004</c:v>
                </c:pt>
                <c:pt idx="1466">
                  <c:v>4.8499999999999996</c:v>
                </c:pt>
                <c:pt idx="1467">
                  <c:v>9.24</c:v>
                </c:pt>
                <c:pt idx="1468">
                  <c:v>7.95</c:v>
                </c:pt>
                <c:pt idx="1469">
                  <c:v>10.029999999999999</c:v>
                </c:pt>
                <c:pt idx="1470">
                  <c:v>10.15</c:v>
                </c:pt>
                <c:pt idx="1471">
                  <c:v>7.94</c:v>
                </c:pt>
                <c:pt idx="1472">
                  <c:v>7.51</c:v>
                </c:pt>
                <c:pt idx="1473">
                  <c:v>8.66</c:v>
                </c:pt>
                <c:pt idx="1474">
                  <c:v>4.33</c:v>
                </c:pt>
                <c:pt idx="1475">
                  <c:v>5.94</c:v>
                </c:pt>
                <c:pt idx="1476">
                  <c:v>4.05</c:v>
                </c:pt>
                <c:pt idx="1477">
                  <c:v>5.54</c:v>
                </c:pt>
              </c:numCache>
            </c:numRef>
          </c:yVal>
          <c:smooth val="0"/>
          <c:extLst>
            <c:ext xmlns:c16="http://schemas.microsoft.com/office/drawing/2014/chart" uri="{C3380CC4-5D6E-409C-BE32-E72D297353CC}">
              <c16:uniqueId val="{00000001-0C6E-47C1-AC7A-2193CEBE06F1}"/>
            </c:ext>
          </c:extLst>
        </c:ser>
        <c:dLbls>
          <c:showLegendKey val="0"/>
          <c:showVal val="0"/>
          <c:showCatName val="0"/>
          <c:showSerName val="0"/>
          <c:showPercent val="0"/>
          <c:showBubbleSize val="0"/>
        </c:dLbls>
        <c:axId val="31692416"/>
        <c:axId val="34656416"/>
      </c:scatterChart>
      <c:valAx>
        <c:axId val="31692416"/>
        <c:scaling>
          <c:orientation val="minMax"/>
          <c:max val="100"/>
          <c:min val="0"/>
        </c:scaling>
        <c:delete val="0"/>
        <c:axPos val="b"/>
        <c:title>
          <c:tx>
            <c:rich>
              <a:bodyPr rot="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r>
                  <a:rPr lang="es-ES"/>
                  <a:t>Indicador sintético</a:t>
                </a:r>
              </a:p>
            </c:rich>
          </c:tx>
          <c:overlay val="0"/>
          <c:spPr>
            <a:noFill/>
            <a:ln>
              <a:noFill/>
            </a:ln>
            <a:effectLst/>
          </c:spPr>
          <c:txPr>
            <a:bodyPr rot="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title>
        <c:numFmt formatCode="0" sourceLinked="0"/>
        <c:majorTickMark val="none"/>
        <c:minorTickMark val="none"/>
        <c:tickLblPos val="nextTo"/>
        <c:spPr>
          <a:noFill/>
          <a:ln w="9525" cap="flat" cmpd="sng" algn="ctr">
            <a:solidFill>
              <a:srgbClr val="404040"/>
            </a:solidFill>
            <a:round/>
          </a:ln>
          <a:effectLst/>
        </c:spPr>
        <c:txPr>
          <a:bodyPr rot="-6000000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crossAx val="34656416"/>
        <c:crosses val="autoZero"/>
        <c:crossBetween val="midCat"/>
        <c:majorUnit val="10"/>
      </c:valAx>
      <c:valAx>
        <c:axId val="34656416"/>
        <c:scaling>
          <c:orientation val="minMax"/>
          <c:max val="15"/>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r>
                  <a:rPr lang="es-ES"/>
                  <a:t>Gasto por receta</a:t>
                </a:r>
              </a:p>
            </c:rich>
          </c:tx>
          <c:layout>
            <c:manualLayout>
              <c:xMode val="edge"/>
              <c:yMode val="edge"/>
              <c:x val="1.5287037037037036E-2"/>
              <c:y val="0.28407037037037036"/>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title>
        <c:numFmt formatCode="0" sourceLinked="0"/>
        <c:majorTickMark val="none"/>
        <c:minorTickMark val="none"/>
        <c:tickLblPos val="nextTo"/>
        <c:spPr>
          <a:noFill/>
          <a:ln w="9525" cap="flat" cmpd="sng" algn="ctr">
            <a:solidFill>
              <a:srgbClr val="404040"/>
            </a:solidFill>
            <a:round/>
          </a:ln>
          <a:effectLst/>
        </c:spPr>
        <c:txPr>
          <a:bodyPr rot="-6000000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crossAx val="3169241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b="1">
          <a:solidFill>
            <a:srgbClr val="404040"/>
          </a:solidFill>
          <a:latin typeface="Century Gothic" panose="020B0502020202020204" pitchFamily="34" charset="0"/>
        </a:defRPr>
      </a:pPr>
      <a:endParaRPr lang="es-E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085823754789272E-2"/>
          <c:y val="1.2561771561771561E-2"/>
          <c:w val="0.97118007662835248"/>
          <c:h val="0.84153146853146854"/>
        </c:manualLayout>
      </c:layout>
      <c:barChart>
        <c:barDir val="col"/>
        <c:grouping val="clustered"/>
        <c:varyColors val="0"/>
        <c:ser>
          <c:idx val="0"/>
          <c:order val="0"/>
          <c:spPr>
            <a:solidFill>
              <a:srgbClr val="B4B4B4"/>
            </a:solidFill>
            <a:ln>
              <a:solidFill>
                <a:srgbClr val="B4B4B4"/>
              </a:solidFill>
            </a:ln>
            <a:effectLst/>
          </c:spPr>
          <c:invertIfNegative val="0"/>
          <c:dPt>
            <c:idx val="1"/>
            <c:invertIfNegative val="0"/>
            <c:bubble3D val="0"/>
            <c:spPr>
              <a:solidFill>
                <a:srgbClr val="B4B4B4"/>
              </a:solidFill>
              <a:ln>
                <a:solidFill>
                  <a:srgbClr val="B4B4B4"/>
                </a:solidFill>
              </a:ln>
              <a:effectLst/>
            </c:spPr>
            <c:extLst>
              <c:ext xmlns:c16="http://schemas.microsoft.com/office/drawing/2014/chart" uri="{C3380CC4-5D6E-409C-BE32-E72D297353CC}">
                <c16:uniqueId val="{00000001-5142-40B3-87EF-EFF5BBF90A8D}"/>
              </c:ext>
            </c:extLst>
          </c:dPt>
          <c:dPt>
            <c:idx val="3"/>
            <c:invertIfNegative val="0"/>
            <c:bubble3D val="0"/>
            <c:spPr>
              <a:solidFill>
                <a:srgbClr val="83082A"/>
              </a:solidFill>
              <a:ln>
                <a:solidFill>
                  <a:srgbClr val="83082A"/>
                </a:solidFill>
              </a:ln>
              <a:effectLst/>
            </c:spPr>
            <c:extLst>
              <c:ext xmlns:c16="http://schemas.microsoft.com/office/drawing/2014/chart" uri="{C3380CC4-5D6E-409C-BE32-E72D297353CC}">
                <c16:uniqueId val="{00000003-5142-40B3-87EF-EFF5BBF90A8D}"/>
              </c:ext>
            </c:extLst>
          </c:dPt>
          <c:dPt>
            <c:idx val="7"/>
            <c:invertIfNegative val="0"/>
            <c:bubble3D val="0"/>
            <c:spPr>
              <a:solidFill>
                <a:srgbClr val="B4B4B4"/>
              </a:solidFill>
              <a:ln>
                <a:solidFill>
                  <a:srgbClr val="B4B4B4"/>
                </a:solidFill>
              </a:ln>
              <a:effectLst/>
            </c:spPr>
            <c:extLst>
              <c:ext xmlns:c16="http://schemas.microsoft.com/office/drawing/2014/chart" uri="{C3380CC4-5D6E-409C-BE32-E72D297353CC}">
                <c16:uniqueId val="{00000005-5142-40B3-87EF-EFF5BBF90A8D}"/>
              </c:ext>
            </c:extLst>
          </c:dPt>
          <c:dPt>
            <c:idx val="8"/>
            <c:invertIfNegative val="0"/>
            <c:bubble3D val="0"/>
            <c:spPr>
              <a:solidFill>
                <a:srgbClr val="83082A"/>
              </a:solidFill>
              <a:ln>
                <a:solidFill>
                  <a:srgbClr val="83082A"/>
                </a:solidFill>
              </a:ln>
              <a:effectLst/>
            </c:spPr>
            <c:extLst>
              <c:ext xmlns:c16="http://schemas.microsoft.com/office/drawing/2014/chart" uri="{C3380CC4-5D6E-409C-BE32-E72D297353CC}">
                <c16:uniqueId val="{00000007-5142-40B3-87EF-EFF5BBF90A8D}"/>
              </c:ext>
            </c:extLst>
          </c:dPt>
          <c:dPt>
            <c:idx val="9"/>
            <c:invertIfNegative val="0"/>
            <c:bubble3D val="0"/>
            <c:spPr>
              <a:solidFill>
                <a:srgbClr val="B4B4B4"/>
              </a:solidFill>
              <a:ln>
                <a:solidFill>
                  <a:srgbClr val="B4B4B4"/>
                </a:solidFill>
              </a:ln>
              <a:effectLst/>
            </c:spPr>
            <c:extLst>
              <c:ext xmlns:c16="http://schemas.microsoft.com/office/drawing/2014/chart" uri="{C3380CC4-5D6E-409C-BE32-E72D297353CC}">
                <c16:uniqueId val="{00000005-0388-4EA9-A5F9-4156C50B9451}"/>
              </c:ext>
            </c:extLst>
          </c:dPt>
          <c:dPt>
            <c:idx val="13"/>
            <c:invertIfNegative val="0"/>
            <c:bubble3D val="0"/>
            <c:spPr>
              <a:solidFill>
                <a:srgbClr val="B4B4B4"/>
              </a:solidFill>
              <a:ln>
                <a:solidFill>
                  <a:srgbClr val="B4B4B4"/>
                </a:solidFill>
              </a:ln>
              <a:effectLst/>
            </c:spPr>
            <c:extLst>
              <c:ext xmlns:c16="http://schemas.microsoft.com/office/drawing/2014/chart" uri="{C3380CC4-5D6E-409C-BE32-E72D297353CC}">
                <c16:uniqueId val="{0000000B-5142-40B3-87EF-EFF5BBF90A8D}"/>
              </c:ext>
            </c:extLst>
          </c:dPt>
          <c:dLbls>
            <c:dLbl>
              <c:idx val="3"/>
              <c:tx>
                <c:rich>
                  <a:bodyPr/>
                  <a:lstStyle/>
                  <a:p>
                    <a:fld id="{3E88FE4E-6DB8-479E-836B-3A882EB3350E}" type="VALUE">
                      <a:rPr lang="en-US" sz="700"/>
                      <a:pPr/>
                      <a:t>[VALOR]</a:t>
                    </a:fld>
                    <a:endParaRPr lang="es-ES"/>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5142-40B3-87EF-EFF5BBF90A8D}"/>
                </c:ext>
              </c:extLst>
            </c:dLbl>
            <c:dLbl>
              <c:idx val="8"/>
              <c:tx>
                <c:rich>
                  <a:bodyPr/>
                  <a:lstStyle/>
                  <a:p>
                    <a:fld id="{3264CE15-32C8-472E-A473-F18358B4BA63}" type="VALUE">
                      <a:rPr lang="en-US" sz="700" b="1"/>
                      <a:pPr/>
                      <a:t>[VALOR]</a:t>
                    </a:fld>
                    <a:endParaRPr lang="es-ES"/>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5142-40B3-87EF-EFF5BBF90A8D}"/>
                </c:ext>
              </c:extLst>
            </c:dLbl>
            <c:numFmt formatCode="0.0%" sourceLinked="0"/>
            <c:spPr>
              <a:noFill/>
              <a:ln>
                <a:noFill/>
              </a:ln>
              <a:effectLst/>
            </c:spPr>
            <c:txPr>
              <a:bodyPr rot="0" spcFirstLastPara="1" vertOverflow="ellipsis" vert="horz" wrap="square" anchor="ctr" anchorCtr="1"/>
              <a:lstStyle/>
              <a:p>
                <a:pPr>
                  <a:defRPr sz="700" b="1" i="0" u="none" strike="noStrike" kern="1200" baseline="0">
                    <a:solidFill>
                      <a:srgbClr val="404040"/>
                    </a:solidFill>
                    <a:latin typeface="Century Gothic" panose="020B0502020202020204" pitchFamily="34" charset="0"/>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'3.4 G44'!$D$6:$D$23</c:f>
              <c:strCache>
                <c:ptCount val="18"/>
                <c:pt idx="0">
                  <c:v>GAL</c:v>
                </c:pt>
                <c:pt idx="1">
                  <c:v>CAT</c:v>
                </c:pt>
                <c:pt idx="2">
                  <c:v>AND</c:v>
                </c:pt>
                <c:pt idx="3">
                  <c:v>TOT. NAC.</c:v>
                </c:pt>
                <c:pt idx="4">
                  <c:v>CLM</c:v>
                </c:pt>
                <c:pt idx="5">
                  <c:v>MAD</c:v>
                </c:pt>
                <c:pt idx="6">
                  <c:v>AST</c:v>
                </c:pt>
                <c:pt idx="7">
                  <c:v>RIO</c:v>
                </c:pt>
                <c:pt idx="8">
                  <c:v>EXT</c:v>
                </c:pt>
                <c:pt idx="9">
                  <c:v>CVA</c:v>
                </c:pt>
                <c:pt idx="10">
                  <c:v>MUR</c:v>
                </c:pt>
                <c:pt idx="11">
                  <c:v>BAL</c:v>
                </c:pt>
                <c:pt idx="12">
                  <c:v>CYL</c:v>
                </c:pt>
                <c:pt idx="13">
                  <c:v>CNT</c:v>
                </c:pt>
                <c:pt idx="14">
                  <c:v>PVA</c:v>
                </c:pt>
                <c:pt idx="15">
                  <c:v>ARA</c:v>
                </c:pt>
                <c:pt idx="16">
                  <c:v>NAV</c:v>
                </c:pt>
                <c:pt idx="17">
                  <c:v>CAN</c:v>
                </c:pt>
              </c:strCache>
            </c:strRef>
          </c:cat>
          <c:val>
            <c:numRef>
              <c:f>'3.4 G44'!$E$6:$E$23</c:f>
              <c:numCache>
                <c:formatCode>0.0%</c:formatCode>
                <c:ptCount val="18"/>
                <c:pt idx="0">
                  <c:v>0.40027183159187391</c:v>
                </c:pt>
                <c:pt idx="1">
                  <c:v>0.36504363718852845</c:v>
                </c:pt>
                <c:pt idx="2">
                  <c:v>0.32030418123853577</c:v>
                </c:pt>
                <c:pt idx="3">
                  <c:v>0.22917890246061784</c:v>
                </c:pt>
                <c:pt idx="4">
                  <c:v>0.22201758763247201</c:v>
                </c:pt>
                <c:pt idx="5">
                  <c:v>0.21294337127657287</c:v>
                </c:pt>
                <c:pt idx="6">
                  <c:v>0.20887438424421736</c:v>
                </c:pt>
                <c:pt idx="7">
                  <c:v>0.18824304687763704</c:v>
                </c:pt>
                <c:pt idx="8">
                  <c:v>0.15751957384927884</c:v>
                </c:pt>
                <c:pt idx="9">
                  <c:v>0.14244637303631527</c:v>
                </c:pt>
                <c:pt idx="10">
                  <c:v>0.14058625254132218</c:v>
                </c:pt>
                <c:pt idx="11">
                  <c:v>0.13884939907835045</c:v>
                </c:pt>
                <c:pt idx="12">
                  <c:v>0.1386535765712282</c:v>
                </c:pt>
                <c:pt idx="13">
                  <c:v>0.137199433495275</c:v>
                </c:pt>
                <c:pt idx="14">
                  <c:v>0.13159780660633957</c:v>
                </c:pt>
                <c:pt idx="15">
                  <c:v>0.11630790114675389</c:v>
                </c:pt>
                <c:pt idx="16">
                  <c:v>8.3202001271555956E-2</c:v>
                </c:pt>
                <c:pt idx="17">
                  <c:v>6.8590153841223064E-2</c:v>
                </c:pt>
              </c:numCache>
            </c:numRef>
          </c:val>
          <c:extLst>
            <c:ext xmlns:c16="http://schemas.microsoft.com/office/drawing/2014/chart" uri="{C3380CC4-5D6E-409C-BE32-E72D297353CC}">
              <c16:uniqueId val="{0000000A-0388-4EA9-A5F9-4156C50B9451}"/>
            </c:ext>
          </c:extLst>
        </c:ser>
        <c:dLbls>
          <c:dLblPos val="outEnd"/>
          <c:showLegendKey val="0"/>
          <c:showVal val="1"/>
          <c:showCatName val="0"/>
          <c:showSerName val="0"/>
          <c:showPercent val="0"/>
          <c:showBubbleSize val="0"/>
        </c:dLbls>
        <c:gapWidth val="150"/>
        <c:axId val="544641104"/>
        <c:axId val="544641432"/>
      </c:barChart>
      <c:catAx>
        <c:axId val="544641104"/>
        <c:scaling>
          <c:orientation val="minMax"/>
        </c:scaling>
        <c:delete val="0"/>
        <c:axPos val="b"/>
        <c:numFmt formatCode="General" sourceLinked="1"/>
        <c:majorTickMark val="none"/>
        <c:minorTickMark val="none"/>
        <c:tickLblPos val="nextTo"/>
        <c:spPr>
          <a:noFill/>
          <a:ln w="9525" cap="flat" cmpd="sng" algn="ctr">
            <a:solidFill>
              <a:srgbClr val="404040"/>
            </a:solidFill>
            <a:round/>
          </a:ln>
          <a:effectLst/>
        </c:spPr>
        <c:txPr>
          <a:bodyPr rot="0" spcFirstLastPara="1" vertOverflow="ellipsis" wrap="square" anchor="ctr" anchorCtr="1"/>
          <a:lstStyle/>
          <a:p>
            <a:pPr>
              <a:defRPr sz="800" b="1" i="0" u="none" strike="noStrike" kern="1200" baseline="0">
                <a:solidFill>
                  <a:srgbClr val="404040"/>
                </a:solidFill>
                <a:latin typeface="Century Gothic" panose="020B0502020202020204" pitchFamily="34" charset="0"/>
                <a:ea typeface="+mn-ea"/>
                <a:cs typeface="+mn-cs"/>
              </a:defRPr>
            </a:pPr>
            <a:endParaRPr lang="es-ES"/>
          </a:p>
        </c:txPr>
        <c:crossAx val="544641432"/>
        <c:crosses val="autoZero"/>
        <c:auto val="0"/>
        <c:lblAlgn val="ctr"/>
        <c:lblOffset val="100"/>
        <c:noMultiLvlLbl val="0"/>
      </c:catAx>
      <c:valAx>
        <c:axId val="544641432"/>
        <c:scaling>
          <c:orientation val="minMax"/>
        </c:scaling>
        <c:delete val="1"/>
        <c:axPos val="l"/>
        <c:numFmt formatCode="#,##0" sourceLinked="0"/>
        <c:majorTickMark val="none"/>
        <c:minorTickMark val="none"/>
        <c:tickLblPos val="nextTo"/>
        <c:crossAx val="54464110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900" b="1">
          <a:solidFill>
            <a:srgbClr val="404040"/>
          </a:solidFill>
          <a:latin typeface="Century Gothic" panose="020B0502020202020204" pitchFamily="34" charset="0"/>
        </a:defRPr>
      </a:pPr>
      <a:endParaRPr lang="es-E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0"/>
    <c:plotArea>
      <c:layout/>
      <c:lineChart>
        <c:grouping val="standard"/>
        <c:varyColors val="0"/>
        <c:ser>
          <c:idx val="0"/>
          <c:order val="0"/>
          <c:tx>
            <c:strRef>
              <c:f>'3.4 G45'!$E$5</c:f>
              <c:strCache>
                <c:ptCount val="1"/>
                <c:pt idx="0">
                  <c:v>Extremadura</c:v>
                </c:pt>
              </c:strCache>
            </c:strRef>
          </c:tx>
          <c:spPr>
            <a:ln w="28575" cap="rnd">
              <a:solidFill>
                <a:srgbClr val="83082A"/>
              </a:solidFill>
              <a:round/>
            </a:ln>
            <a:effectLst/>
          </c:spPr>
          <c:marker>
            <c:symbol val="none"/>
          </c:marker>
          <c:cat>
            <c:numRef>
              <c:f>'3.4 G45'!$D$6:$D$13</c:f>
              <c:numCache>
                <c:formatCode>General</c:formatCode>
                <c:ptCount val="8"/>
                <c:pt idx="0">
                  <c:v>2015</c:v>
                </c:pt>
                <c:pt idx="1">
                  <c:v>2016</c:v>
                </c:pt>
                <c:pt idx="2">
                  <c:v>2017</c:v>
                </c:pt>
                <c:pt idx="3">
                  <c:v>2018</c:v>
                </c:pt>
                <c:pt idx="4">
                  <c:v>2019</c:v>
                </c:pt>
                <c:pt idx="5">
                  <c:v>2020</c:v>
                </c:pt>
                <c:pt idx="6">
                  <c:v>2021</c:v>
                </c:pt>
                <c:pt idx="7">
                  <c:v>2022</c:v>
                </c:pt>
              </c:numCache>
            </c:numRef>
          </c:cat>
          <c:val>
            <c:numRef>
              <c:f>'3.4 G45'!$E$6:$E$13</c:f>
              <c:numCache>
                <c:formatCode>0.0%</c:formatCode>
                <c:ptCount val="8"/>
                <c:pt idx="0">
                  <c:v>0</c:v>
                </c:pt>
                <c:pt idx="1">
                  <c:v>1.6087196678014681E-2</c:v>
                </c:pt>
                <c:pt idx="2">
                  <c:v>2.7288297446823356E-2</c:v>
                </c:pt>
                <c:pt idx="3">
                  <c:v>3.0884122106279745E-2</c:v>
                </c:pt>
                <c:pt idx="4">
                  <c:v>5.9173115663878895E-2</c:v>
                </c:pt>
                <c:pt idx="5">
                  <c:v>8.9410465642527151E-2</c:v>
                </c:pt>
                <c:pt idx="6">
                  <c:v>0.13577645310378433</c:v>
                </c:pt>
                <c:pt idx="7">
                  <c:v>0.15751957384927884</c:v>
                </c:pt>
              </c:numCache>
            </c:numRef>
          </c:val>
          <c:smooth val="0"/>
          <c:extLst>
            <c:ext xmlns:c16="http://schemas.microsoft.com/office/drawing/2014/chart" uri="{C3380CC4-5D6E-409C-BE32-E72D297353CC}">
              <c16:uniqueId val="{00000000-74A3-4CDC-8FDD-BBB809FC8E97}"/>
            </c:ext>
          </c:extLst>
        </c:ser>
        <c:ser>
          <c:idx val="1"/>
          <c:order val="1"/>
          <c:tx>
            <c:strRef>
              <c:f>'3.4 G45'!$F$5</c:f>
              <c:strCache>
                <c:ptCount val="1"/>
                <c:pt idx="0">
                  <c:v>Total nacional</c:v>
                </c:pt>
              </c:strCache>
            </c:strRef>
          </c:tx>
          <c:spPr>
            <a:ln w="28575" cap="rnd">
              <a:solidFill>
                <a:srgbClr val="B4B4B4"/>
              </a:solidFill>
              <a:round/>
            </a:ln>
            <a:effectLst/>
          </c:spPr>
          <c:marker>
            <c:symbol val="none"/>
          </c:marker>
          <c:cat>
            <c:numRef>
              <c:f>'3.4 G45'!$D$6:$D$13</c:f>
              <c:numCache>
                <c:formatCode>General</c:formatCode>
                <c:ptCount val="8"/>
                <c:pt idx="0">
                  <c:v>2015</c:v>
                </c:pt>
                <c:pt idx="1">
                  <c:v>2016</c:v>
                </c:pt>
                <c:pt idx="2">
                  <c:v>2017</c:v>
                </c:pt>
                <c:pt idx="3">
                  <c:v>2018</c:v>
                </c:pt>
                <c:pt idx="4">
                  <c:v>2019</c:v>
                </c:pt>
                <c:pt idx="5">
                  <c:v>2020</c:v>
                </c:pt>
                <c:pt idx="6">
                  <c:v>2021</c:v>
                </c:pt>
                <c:pt idx="7">
                  <c:v>2022</c:v>
                </c:pt>
              </c:numCache>
            </c:numRef>
          </c:cat>
          <c:val>
            <c:numRef>
              <c:f>'3.4 G45'!$F$6:$F$13</c:f>
              <c:numCache>
                <c:formatCode>0.0%</c:formatCode>
                <c:ptCount val="8"/>
                <c:pt idx="0">
                  <c:v>0</c:v>
                </c:pt>
                <c:pt idx="1">
                  <c:v>2.8314621601816935E-2</c:v>
                </c:pt>
                <c:pt idx="2">
                  <c:v>4.8728513247403252E-2</c:v>
                </c:pt>
                <c:pt idx="3">
                  <c:v>5.4193763479331372E-2</c:v>
                </c:pt>
                <c:pt idx="4">
                  <c:v>0.10275199440214419</c:v>
                </c:pt>
                <c:pt idx="5">
                  <c:v>0.15784011237264395</c:v>
                </c:pt>
                <c:pt idx="6">
                  <c:v>0.20194331488770859</c:v>
                </c:pt>
                <c:pt idx="7">
                  <c:v>0.22917890246061784</c:v>
                </c:pt>
              </c:numCache>
            </c:numRef>
          </c:val>
          <c:smooth val="0"/>
          <c:extLst>
            <c:ext xmlns:c16="http://schemas.microsoft.com/office/drawing/2014/chart" uri="{C3380CC4-5D6E-409C-BE32-E72D297353CC}">
              <c16:uniqueId val="{00000001-74A3-4CDC-8FDD-BBB809FC8E97}"/>
            </c:ext>
          </c:extLst>
        </c:ser>
        <c:dLbls>
          <c:showLegendKey val="0"/>
          <c:showVal val="0"/>
          <c:showCatName val="0"/>
          <c:showSerName val="0"/>
          <c:showPercent val="0"/>
          <c:showBubbleSize val="0"/>
        </c:dLbls>
        <c:smooth val="0"/>
        <c:axId val="605120376"/>
        <c:axId val="605128248"/>
      </c:lineChart>
      <c:catAx>
        <c:axId val="605120376"/>
        <c:scaling>
          <c:orientation val="minMax"/>
        </c:scaling>
        <c:delete val="0"/>
        <c:axPos val="b"/>
        <c:numFmt formatCode="General" sourceLinked="1"/>
        <c:majorTickMark val="none"/>
        <c:minorTickMark val="none"/>
        <c:tickLblPos val="nextTo"/>
        <c:spPr>
          <a:noFill/>
          <a:ln w="9525" cap="flat" cmpd="sng" algn="ctr">
            <a:solidFill>
              <a:srgbClr val="404040"/>
            </a:solidFill>
            <a:round/>
          </a:ln>
          <a:effectLst/>
        </c:spPr>
        <c:txPr>
          <a:bodyPr rot="-6000000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crossAx val="605128248"/>
        <c:crosses val="autoZero"/>
        <c:auto val="1"/>
        <c:lblAlgn val="ctr"/>
        <c:lblOffset val="100"/>
        <c:noMultiLvlLbl val="0"/>
      </c:catAx>
      <c:valAx>
        <c:axId val="6051282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solidFill>
              <a:srgbClr val="404040"/>
            </a:solidFill>
          </a:ln>
          <a:effectLst/>
        </c:spPr>
        <c:txPr>
          <a:bodyPr rot="-6000000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crossAx val="6051203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b="1">
          <a:solidFill>
            <a:srgbClr val="404040"/>
          </a:solidFill>
          <a:latin typeface="Century Gothic" panose="020B0502020202020204" pitchFamily="34" charset="0"/>
        </a:defRPr>
      </a:pPr>
      <a:endParaRPr lang="es-E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30785440613027"/>
          <c:y val="2.6543295019157087E-2"/>
          <c:w val="0.88139157088122611"/>
          <c:h val="0.76190046296296299"/>
        </c:manualLayout>
      </c:layout>
      <c:lineChart>
        <c:grouping val="standard"/>
        <c:varyColors val="0"/>
        <c:ser>
          <c:idx val="0"/>
          <c:order val="0"/>
          <c:tx>
            <c:strRef>
              <c:f>'3.4 G46'!$D$5</c:f>
              <c:strCache>
                <c:ptCount val="1"/>
                <c:pt idx="0">
                  <c:v>AND</c:v>
                </c:pt>
              </c:strCache>
            </c:strRef>
          </c:tx>
          <c:spPr>
            <a:ln w="28575" cap="rnd">
              <a:noFill/>
              <a:round/>
            </a:ln>
            <a:effectLst/>
          </c:spPr>
          <c:marker>
            <c:symbol val="circle"/>
            <c:size val="5"/>
            <c:spPr>
              <a:solidFill>
                <a:srgbClr val="B4B4B4"/>
              </a:solidFill>
              <a:ln w="9525">
                <a:noFill/>
              </a:ln>
              <a:effectLst/>
            </c:spPr>
          </c:marker>
          <c:dPt>
            <c:idx val="0"/>
            <c:marker>
              <c:symbol val="circle"/>
              <c:size val="5"/>
              <c:spPr>
                <a:solidFill>
                  <a:srgbClr val="B4B4B4"/>
                </a:solidFill>
                <a:ln w="9525">
                  <a:noFill/>
                </a:ln>
                <a:effectLst/>
              </c:spPr>
            </c:marker>
            <c:bubble3D val="0"/>
            <c:spPr>
              <a:ln w="28575" cap="rnd">
                <a:noFill/>
                <a:round/>
              </a:ln>
              <a:effectLst/>
            </c:spPr>
            <c:extLst>
              <c:ext xmlns:c16="http://schemas.microsoft.com/office/drawing/2014/chart" uri="{C3380CC4-5D6E-409C-BE32-E72D297353CC}">
                <c16:uniqueId val="{00000001-4F97-498E-A167-62AA060748CC}"/>
              </c:ext>
            </c:extLst>
          </c:dPt>
          <c:cat>
            <c:strRef>
              <c:f>'3.4 G46'!$E$4:$I$4</c:f>
              <c:strCache>
                <c:ptCount val="5"/>
                <c:pt idx="0">
                  <c:v>Condroitin sulfato</c:v>
                </c:pt>
                <c:pt idx="1">
                  <c:v>Enoxaparina</c:v>
                </c:pt>
                <c:pt idx="2">
                  <c:v>Folitropina alfa</c:v>
                </c:pt>
                <c:pt idx="3">
                  <c:v>Insulina glargina</c:v>
                </c:pt>
                <c:pt idx="4">
                  <c:v>Teriparatida</c:v>
                </c:pt>
              </c:strCache>
            </c:strRef>
          </c:cat>
          <c:val>
            <c:numRef>
              <c:f>'3.4 G46'!$E$5:$I$5</c:f>
              <c:numCache>
                <c:formatCode>0.00</c:formatCode>
                <c:ptCount val="5"/>
                <c:pt idx="0">
                  <c:v>0</c:v>
                </c:pt>
                <c:pt idx="1">
                  <c:v>0.7451315432934712</c:v>
                </c:pt>
                <c:pt idx="2">
                  <c:v>0.54724720878723498</c:v>
                </c:pt>
                <c:pt idx="3">
                  <c:v>0.23206667720793683</c:v>
                </c:pt>
                <c:pt idx="4">
                  <c:v>0.44877264144345758</c:v>
                </c:pt>
              </c:numCache>
            </c:numRef>
          </c:val>
          <c:smooth val="0"/>
          <c:extLst>
            <c:ext xmlns:c16="http://schemas.microsoft.com/office/drawing/2014/chart" uri="{C3380CC4-5D6E-409C-BE32-E72D297353CC}">
              <c16:uniqueId val="{00000002-4F97-498E-A167-62AA060748CC}"/>
            </c:ext>
          </c:extLst>
        </c:ser>
        <c:ser>
          <c:idx val="1"/>
          <c:order val="1"/>
          <c:tx>
            <c:strRef>
              <c:f>'3.4 G46'!$D$6</c:f>
              <c:strCache>
                <c:ptCount val="1"/>
                <c:pt idx="0">
                  <c:v>ARA</c:v>
                </c:pt>
              </c:strCache>
            </c:strRef>
          </c:tx>
          <c:spPr>
            <a:ln w="28575" cap="rnd">
              <a:noFill/>
              <a:round/>
            </a:ln>
            <a:effectLst/>
          </c:spPr>
          <c:marker>
            <c:symbol val="circle"/>
            <c:size val="5"/>
            <c:spPr>
              <a:solidFill>
                <a:srgbClr val="B4B4B4"/>
              </a:solidFill>
              <a:ln w="9525">
                <a:noFill/>
              </a:ln>
              <a:effectLst/>
            </c:spPr>
          </c:marker>
          <c:cat>
            <c:strRef>
              <c:f>'3.4 G46'!$E$4:$I$4</c:f>
              <c:strCache>
                <c:ptCount val="5"/>
                <c:pt idx="0">
                  <c:v>Condroitin sulfato</c:v>
                </c:pt>
                <c:pt idx="1">
                  <c:v>Enoxaparina</c:v>
                </c:pt>
                <c:pt idx="2">
                  <c:v>Folitropina alfa</c:v>
                </c:pt>
                <c:pt idx="3">
                  <c:v>Insulina glargina</c:v>
                </c:pt>
                <c:pt idx="4">
                  <c:v>Teriparatida</c:v>
                </c:pt>
              </c:strCache>
            </c:strRef>
          </c:cat>
          <c:val>
            <c:numRef>
              <c:f>'3.4 G46'!$E$6:$I$6</c:f>
              <c:numCache>
                <c:formatCode>0.00</c:formatCode>
                <c:ptCount val="5"/>
                <c:pt idx="0">
                  <c:v>0</c:v>
                </c:pt>
                <c:pt idx="1">
                  <c:v>0.3665496580524118</c:v>
                </c:pt>
                <c:pt idx="2">
                  <c:v>0.7464002879769619</c:v>
                </c:pt>
                <c:pt idx="3">
                  <c:v>7.7059251241458515E-2</c:v>
                </c:pt>
                <c:pt idx="4">
                  <c:v>0.37439164042370454</c:v>
                </c:pt>
              </c:numCache>
            </c:numRef>
          </c:val>
          <c:smooth val="0"/>
          <c:extLst>
            <c:ext xmlns:c16="http://schemas.microsoft.com/office/drawing/2014/chart" uri="{C3380CC4-5D6E-409C-BE32-E72D297353CC}">
              <c16:uniqueId val="{00000003-4F97-498E-A167-62AA060748CC}"/>
            </c:ext>
          </c:extLst>
        </c:ser>
        <c:ser>
          <c:idx val="2"/>
          <c:order val="2"/>
          <c:tx>
            <c:strRef>
              <c:f>'3.4 G46'!$D$7</c:f>
              <c:strCache>
                <c:ptCount val="1"/>
                <c:pt idx="0">
                  <c:v>AST</c:v>
                </c:pt>
              </c:strCache>
            </c:strRef>
          </c:tx>
          <c:spPr>
            <a:ln w="28575" cap="rnd">
              <a:noFill/>
              <a:round/>
            </a:ln>
            <a:effectLst/>
          </c:spPr>
          <c:marker>
            <c:symbol val="circle"/>
            <c:size val="5"/>
            <c:spPr>
              <a:solidFill>
                <a:srgbClr val="B4B4B4"/>
              </a:solidFill>
              <a:ln w="9525">
                <a:noFill/>
              </a:ln>
              <a:effectLst/>
            </c:spPr>
          </c:marker>
          <c:cat>
            <c:strRef>
              <c:f>'3.4 G46'!$E$4:$I$4</c:f>
              <c:strCache>
                <c:ptCount val="5"/>
                <c:pt idx="0">
                  <c:v>Condroitin sulfato</c:v>
                </c:pt>
                <c:pt idx="1">
                  <c:v>Enoxaparina</c:v>
                </c:pt>
                <c:pt idx="2">
                  <c:v>Folitropina alfa</c:v>
                </c:pt>
                <c:pt idx="3">
                  <c:v>Insulina glargina</c:v>
                </c:pt>
                <c:pt idx="4">
                  <c:v>Teriparatida</c:v>
                </c:pt>
              </c:strCache>
            </c:strRef>
          </c:cat>
          <c:val>
            <c:numRef>
              <c:f>'3.4 G46'!$E$7:$I$7</c:f>
              <c:numCache>
                <c:formatCode>0.00</c:formatCode>
                <c:ptCount val="5"/>
                <c:pt idx="0">
                  <c:v>0</c:v>
                </c:pt>
                <c:pt idx="1">
                  <c:v>0.45726801613366469</c:v>
                </c:pt>
                <c:pt idx="2">
                  <c:v>0.30442804428044279</c:v>
                </c:pt>
                <c:pt idx="3">
                  <c:v>0.10407797162393488</c:v>
                </c:pt>
                <c:pt idx="4">
                  <c:v>0.23031839062252496</c:v>
                </c:pt>
              </c:numCache>
            </c:numRef>
          </c:val>
          <c:smooth val="0"/>
          <c:extLst>
            <c:ext xmlns:c16="http://schemas.microsoft.com/office/drawing/2014/chart" uri="{C3380CC4-5D6E-409C-BE32-E72D297353CC}">
              <c16:uniqueId val="{00000004-4F97-498E-A167-62AA060748CC}"/>
            </c:ext>
          </c:extLst>
        </c:ser>
        <c:ser>
          <c:idx val="3"/>
          <c:order val="3"/>
          <c:tx>
            <c:strRef>
              <c:f>'3.4 G46'!$D$8</c:f>
              <c:strCache>
                <c:ptCount val="1"/>
                <c:pt idx="0">
                  <c:v>BAL</c:v>
                </c:pt>
              </c:strCache>
            </c:strRef>
          </c:tx>
          <c:spPr>
            <a:ln w="28575" cap="rnd">
              <a:noFill/>
              <a:round/>
            </a:ln>
            <a:effectLst/>
          </c:spPr>
          <c:marker>
            <c:symbol val="circle"/>
            <c:size val="5"/>
            <c:spPr>
              <a:solidFill>
                <a:srgbClr val="B4B4B4"/>
              </a:solidFill>
              <a:ln w="9525">
                <a:noFill/>
              </a:ln>
              <a:effectLst/>
            </c:spPr>
          </c:marker>
          <c:cat>
            <c:strRef>
              <c:f>'3.4 G46'!$E$4:$I$4</c:f>
              <c:strCache>
                <c:ptCount val="5"/>
                <c:pt idx="0">
                  <c:v>Condroitin sulfato</c:v>
                </c:pt>
                <c:pt idx="1">
                  <c:v>Enoxaparina</c:v>
                </c:pt>
                <c:pt idx="2">
                  <c:v>Folitropina alfa</c:v>
                </c:pt>
                <c:pt idx="3">
                  <c:v>Insulina glargina</c:v>
                </c:pt>
                <c:pt idx="4">
                  <c:v>Teriparatida</c:v>
                </c:pt>
              </c:strCache>
            </c:strRef>
          </c:cat>
          <c:val>
            <c:numRef>
              <c:f>'3.4 G46'!$E$8:$I$8</c:f>
              <c:numCache>
                <c:formatCode>0.00</c:formatCode>
                <c:ptCount val="5"/>
                <c:pt idx="0">
                  <c:v>0</c:v>
                </c:pt>
                <c:pt idx="1">
                  <c:v>0.45039343579224028</c:v>
                </c:pt>
                <c:pt idx="2">
                  <c:v>0.32893702506769151</c:v>
                </c:pt>
                <c:pt idx="3">
                  <c:v>0.11681870789877501</c:v>
                </c:pt>
                <c:pt idx="4">
                  <c:v>0.37260057849066525</c:v>
                </c:pt>
              </c:numCache>
            </c:numRef>
          </c:val>
          <c:smooth val="0"/>
          <c:extLst>
            <c:ext xmlns:c16="http://schemas.microsoft.com/office/drawing/2014/chart" uri="{C3380CC4-5D6E-409C-BE32-E72D297353CC}">
              <c16:uniqueId val="{00000005-4F97-498E-A167-62AA060748CC}"/>
            </c:ext>
          </c:extLst>
        </c:ser>
        <c:ser>
          <c:idx val="4"/>
          <c:order val="4"/>
          <c:tx>
            <c:strRef>
              <c:f>'3.4 G46'!$D$9</c:f>
              <c:strCache>
                <c:ptCount val="1"/>
                <c:pt idx="0">
                  <c:v>CAN</c:v>
                </c:pt>
              </c:strCache>
            </c:strRef>
          </c:tx>
          <c:spPr>
            <a:ln w="28575" cap="rnd">
              <a:noFill/>
              <a:round/>
            </a:ln>
            <a:effectLst/>
          </c:spPr>
          <c:marker>
            <c:symbol val="circle"/>
            <c:size val="5"/>
            <c:spPr>
              <a:solidFill>
                <a:srgbClr val="B4B4B4"/>
              </a:solidFill>
              <a:ln w="9525">
                <a:noFill/>
              </a:ln>
              <a:effectLst/>
            </c:spPr>
          </c:marker>
          <c:cat>
            <c:strRef>
              <c:f>'3.4 G46'!$E$4:$I$4</c:f>
              <c:strCache>
                <c:ptCount val="5"/>
                <c:pt idx="0">
                  <c:v>Condroitin sulfato</c:v>
                </c:pt>
                <c:pt idx="1">
                  <c:v>Enoxaparina</c:v>
                </c:pt>
                <c:pt idx="2">
                  <c:v>Folitropina alfa</c:v>
                </c:pt>
                <c:pt idx="3">
                  <c:v>Insulina glargina</c:v>
                </c:pt>
                <c:pt idx="4">
                  <c:v>Teriparatida</c:v>
                </c:pt>
              </c:strCache>
            </c:strRef>
          </c:cat>
          <c:val>
            <c:numRef>
              <c:f>'3.4 G46'!$E$9:$I$9</c:f>
              <c:numCache>
                <c:formatCode>0.00</c:formatCode>
                <c:ptCount val="5"/>
                <c:pt idx="0">
                  <c:v>0</c:v>
                </c:pt>
                <c:pt idx="1">
                  <c:v>0.19374439398396792</c:v>
                </c:pt>
                <c:pt idx="2">
                  <c:v>0.5776941080696042</c:v>
                </c:pt>
                <c:pt idx="3">
                  <c:v>4.3736749515088637E-2</c:v>
                </c:pt>
                <c:pt idx="4">
                  <c:v>0.37868042123361273</c:v>
                </c:pt>
              </c:numCache>
            </c:numRef>
          </c:val>
          <c:smooth val="0"/>
          <c:extLst>
            <c:ext xmlns:c16="http://schemas.microsoft.com/office/drawing/2014/chart" uri="{C3380CC4-5D6E-409C-BE32-E72D297353CC}">
              <c16:uniqueId val="{00000006-4F97-498E-A167-62AA060748CC}"/>
            </c:ext>
          </c:extLst>
        </c:ser>
        <c:ser>
          <c:idx val="5"/>
          <c:order val="5"/>
          <c:tx>
            <c:strRef>
              <c:f>'3.4 G46'!$D$10</c:f>
              <c:strCache>
                <c:ptCount val="1"/>
                <c:pt idx="0">
                  <c:v>CNT</c:v>
                </c:pt>
              </c:strCache>
            </c:strRef>
          </c:tx>
          <c:spPr>
            <a:ln w="28575" cap="rnd">
              <a:noFill/>
              <a:round/>
            </a:ln>
            <a:effectLst/>
          </c:spPr>
          <c:marker>
            <c:symbol val="circle"/>
            <c:size val="5"/>
            <c:spPr>
              <a:solidFill>
                <a:srgbClr val="B4B4B4"/>
              </a:solidFill>
              <a:ln w="9525">
                <a:noFill/>
              </a:ln>
              <a:effectLst/>
            </c:spPr>
          </c:marker>
          <c:dPt>
            <c:idx val="0"/>
            <c:marker>
              <c:symbol val="circle"/>
              <c:size val="5"/>
              <c:spPr>
                <a:solidFill>
                  <a:srgbClr val="B4B4B4"/>
                </a:solidFill>
                <a:ln w="9525">
                  <a:noFill/>
                </a:ln>
                <a:effectLst/>
              </c:spPr>
            </c:marker>
            <c:bubble3D val="0"/>
            <c:spPr>
              <a:ln w="28575" cap="rnd">
                <a:noFill/>
                <a:round/>
              </a:ln>
              <a:effectLst/>
            </c:spPr>
            <c:extLst>
              <c:ext xmlns:c16="http://schemas.microsoft.com/office/drawing/2014/chart" uri="{C3380CC4-5D6E-409C-BE32-E72D297353CC}">
                <c16:uniqueId val="{00000008-4F97-498E-A167-62AA060748CC}"/>
              </c:ext>
            </c:extLst>
          </c:dPt>
          <c:cat>
            <c:strRef>
              <c:f>'3.4 G46'!$E$4:$I$4</c:f>
              <c:strCache>
                <c:ptCount val="5"/>
                <c:pt idx="0">
                  <c:v>Condroitin sulfato</c:v>
                </c:pt>
                <c:pt idx="1">
                  <c:v>Enoxaparina</c:v>
                </c:pt>
                <c:pt idx="2">
                  <c:v>Folitropina alfa</c:v>
                </c:pt>
                <c:pt idx="3">
                  <c:v>Insulina glargina</c:v>
                </c:pt>
                <c:pt idx="4">
                  <c:v>Teriparatida</c:v>
                </c:pt>
              </c:strCache>
            </c:strRef>
          </c:cat>
          <c:val>
            <c:numRef>
              <c:f>'3.4 G46'!$E$10:$I$10</c:f>
              <c:numCache>
                <c:formatCode>0.00</c:formatCode>
                <c:ptCount val="5"/>
                <c:pt idx="0">
                  <c:v>0</c:v>
                </c:pt>
                <c:pt idx="1">
                  <c:v>0.44488436704388146</c:v>
                </c:pt>
                <c:pt idx="2">
                  <c:v>0.25</c:v>
                </c:pt>
                <c:pt idx="3">
                  <c:v>7.1982706726432436E-2</c:v>
                </c:pt>
                <c:pt idx="4">
                  <c:v>0.24301209845640384</c:v>
                </c:pt>
              </c:numCache>
            </c:numRef>
          </c:val>
          <c:smooth val="0"/>
          <c:extLst>
            <c:ext xmlns:c16="http://schemas.microsoft.com/office/drawing/2014/chart" uri="{C3380CC4-5D6E-409C-BE32-E72D297353CC}">
              <c16:uniqueId val="{00000009-4F97-498E-A167-62AA060748CC}"/>
            </c:ext>
          </c:extLst>
        </c:ser>
        <c:ser>
          <c:idx val="6"/>
          <c:order val="6"/>
          <c:tx>
            <c:strRef>
              <c:f>'3.4 G46'!$D$11</c:f>
              <c:strCache>
                <c:ptCount val="1"/>
                <c:pt idx="0">
                  <c:v>CYL</c:v>
                </c:pt>
              </c:strCache>
            </c:strRef>
          </c:tx>
          <c:spPr>
            <a:ln w="28575" cap="rnd">
              <a:noFill/>
              <a:round/>
            </a:ln>
            <a:effectLst/>
          </c:spPr>
          <c:marker>
            <c:symbol val="circle"/>
            <c:size val="5"/>
            <c:spPr>
              <a:solidFill>
                <a:srgbClr val="B4B4B4"/>
              </a:solidFill>
              <a:ln w="9525">
                <a:noFill/>
              </a:ln>
              <a:effectLst/>
            </c:spPr>
          </c:marker>
          <c:cat>
            <c:strRef>
              <c:f>'3.4 G46'!$E$4:$I$4</c:f>
              <c:strCache>
                <c:ptCount val="5"/>
                <c:pt idx="0">
                  <c:v>Condroitin sulfato</c:v>
                </c:pt>
                <c:pt idx="1">
                  <c:v>Enoxaparina</c:v>
                </c:pt>
                <c:pt idx="2">
                  <c:v>Folitropina alfa</c:v>
                </c:pt>
                <c:pt idx="3">
                  <c:v>Insulina glargina</c:v>
                </c:pt>
                <c:pt idx="4">
                  <c:v>Teriparatida</c:v>
                </c:pt>
              </c:strCache>
            </c:strRef>
          </c:cat>
          <c:val>
            <c:numRef>
              <c:f>'3.4 G46'!$E$11:$I$11</c:f>
              <c:numCache>
                <c:formatCode>0.00</c:formatCode>
                <c:ptCount val="5"/>
                <c:pt idx="0">
                  <c:v>0</c:v>
                </c:pt>
                <c:pt idx="1">
                  <c:v>0.38879952142180557</c:v>
                </c:pt>
                <c:pt idx="2">
                  <c:v>0.52117263843648209</c:v>
                </c:pt>
                <c:pt idx="3">
                  <c:v>9.0636207316823439E-2</c:v>
                </c:pt>
                <c:pt idx="4">
                  <c:v>0.34194903644168417</c:v>
                </c:pt>
              </c:numCache>
            </c:numRef>
          </c:val>
          <c:smooth val="0"/>
          <c:extLst>
            <c:ext xmlns:c16="http://schemas.microsoft.com/office/drawing/2014/chart" uri="{C3380CC4-5D6E-409C-BE32-E72D297353CC}">
              <c16:uniqueId val="{0000000A-4F97-498E-A167-62AA060748CC}"/>
            </c:ext>
          </c:extLst>
        </c:ser>
        <c:ser>
          <c:idx val="8"/>
          <c:order val="7"/>
          <c:tx>
            <c:strRef>
              <c:f>'3.4 G46'!$D$13</c:f>
              <c:strCache>
                <c:ptCount val="1"/>
                <c:pt idx="0">
                  <c:v>CAT</c:v>
                </c:pt>
              </c:strCache>
            </c:strRef>
          </c:tx>
          <c:spPr>
            <a:ln w="28575" cap="rnd">
              <a:noFill/>
              <a:round/>
            </a:ln>
            <a:effectLst/>
          </c:spPr>
          <c:marker>
            <c:symbol val="circle"/>
            <c:size val="5"/>
            <c:spPr>
              <a:solidFill>
                <a:srgbClr val="B4B4B4"/>
              </a:solidFill>
              <a:ln w="9525">
                <a:noFill/>
              </a:ln>
              <a:effectLst/>
            </c:spPr>
          </c:marker>
          <c:dPt>
            <c:idx val="0"/>
            <c:marker>
              <c:symbol val="circle"/>
              <c:size val="5"/>
              <c:spPr>
                <a:solidFill>
                  <a:srgbClr val="B4B4B4"/>
                </a:solidFill>
                <a:ln w="9525">
                  <a:noFill/>
                </a:ln>
                <a:effectLst/>
              </c:spPr>
            </c:marker>
            <c:bubble3D val="0"/>
            <c:spPr>
              <a:ln w="28575" cap="rnd">
                <a:noFill/>
                <a:round/>
              </a:ln>
              <a:effectLst/>
            </c:spPr>
            <c:extLst>
              <c:ext xmlns:c16="http://schemas.microsoft.com/office/drawing/2014/chart" uri="{C3380CC4-5D6E-409C-BE32-E72D297353CC}">
                <c16:uniqueId val="{0000000D-4F97-498E-A167-62AA060748CC}"/>
              </c:ext>
            </c:extLst>
          </c:dPt>
          <c:cat>
            <c:strRef>
              <c:f>'3.4 G46'!$E$4:$I$4</c:f>
              <c:strCache>
                <c:ptCount val="5"/>
                <c:pt idx="0">
                  <c:v>Condroitin sulfato</c:v>
                </c:pt>
                <c:pt idx="1">
                  <c:v>Enoxaparina</c:v>
                </c:pt>
                <c:pt idx="2">
                  <c:v>Folitropina alfa</c:v>
                </c:pt>
                <c:pt idx="3">
                  <c:v>Insulina glargina</c:v>
                </c:pt>
                <c:pt idx="4">
                  <c:v>Teriparatida</c:v>
                </c:pt>
              </c:strCache>
            </c:strRef>
          </c:cat>
          <c:val>
            <c:numRef>
              <c:f>'3.4 G46'!$E$13:$I$13</c:f>
              <c:numCache>
                <c:formatCode>0.00</c:formatCode>
                <c:ptCount val="5"/>
                <c:pt idx="0">
                  <c:v>0</c:v>
                </c:pt>
                <c:pt idx="1">
                  <c:v>0.70830855252590585</c:v>
                </c:pt>
                <c:pt idx="2">
                  <c:v>0.34106082811505384</c:v>
                </c:pt>
                <c:pt idx="3">
                  <c:v>0.2529422247162042</c:v>
                </c:pt>
                <c:pt idx="4">
                  <c:v>0.46280579131303046</c:v>
                </c:pt>
              </c:numCache>
            </c:numRef>
          </c:val>
          <c:smooth val="0"/>
          <c:extLst>
            <c:ext xmlns:c16="http://schemas.microsoft.com/office/drawing/2014/chart" uri="{C3380CC4-5D6E-409C-BE32-E72D297353CC}">
              <c16:uniqueId val="{0000000E-4F97-498E-A167-62AA060748CC}"/>
            </c:ext>
          </c:extLst>
        </c:ser>
        <c:ser>
          <c:idx val="9"/>
          <c:order val="8"/>
          <c:tx>
            <c:strRef>
              <c:f>'3.4 G46'!$D$14</c:f>
              <c:strCache>
                <c:ptCount val="1"/>
                <c:pt idx="0">
                  <c:v>CVA</c:v>
                </c:pt>
              </c:strCache>
            </c:strRef>
          </c:tx>
          <c:spPr>
            <a:ln w="28575" cap="rnd">
              <a:noFill/>
              <a:round/>
            </a:ln>
            <a:effectLst/>
          </c:spPr>
          <c:marker>
            <c:symbol val="circle"/>
            <c:size val="5"/>
            <c:spPr>
              <a:solidFill>
                <a:srgbClr val="B4B4B4"/>
              </a:solidFill>
              <a:ln w="9525">
                <a:noFill/>
              </a:ln>
              <a:effectLst/>
            </c:spPr>
          </c:marker>
          <c:cat>
            <c:strRef>
              <c:f>'3.4 G46'!$E$4:$I$4</c:f>
              <c:strCache>
                <c:ptCount val="5"/>
                <c:pt idx="0">
                  <c:v>Condroitin sulfato</c:v>
                </c:pt>
                <c:pt idx="1">
                  <c:v>Enoxaparina</c:v>
                </c:pt>
                <c:pt idx="2">
                  <c:v>Folitropina alfa</c:v>
                </c:pt>
                <c:pt idx="3">
                  <c:v>Insulina glargina</c:v>
                </c:pt>
                <c:pt idx="4">
                  <c:v>Teriparatida</c:v>
                </c:pt>
              </c:strCache>
            </c:strRef>
          </c:cat>
          <c:val>
            <c:numRef>
              <c:f>'3.4 G46'!$E$14:$I$14</c:f>
              <c:numCache>
                <c:formatCode>0.00</c:formatCode>
                <c:ptCount val="5"/>
                <c:pt idx="0">
                  <c:v>0</c:v>
                </c:pt>
                <c:pt idx="1">
                  <c:v>0.4039912452058908</c:v>
                </c:pt>
                <c:pt idx="2">
                  <c:v>0.69811320754716977</c:v>
                </c:pt>
                <c:pt idx="3">
                  <c:v>7.8609749562543837E-2</c:v>
                </c:pt>
                <c:pt idx="4">
                  <c:v>0.44640820980615736</c:v>
                </c:pt>
              </c:numCache>
            </c:numRef>
          </c:val>
          <c:smooth val="0"/>
          <c:extLst>
            <c:ext xmlns:c16="http://schemas.microsoft.com/office/drawing/2014/chart" uri="{C3380CC4-5D6E-409C-BE32-E72D297353CC}">
              <c16:uniqueId val="{0000000F-4F97-498E-A167-62AA060748CC}"/>
            </c:ext>
          </c:extLst>
        </c:ser>
        <c:ser>
          <c:idx val="11"/>
          <c:order val="9"/>
          <c:tx>
            <c:strRef>
              <c:f>'3.4 G46'!$D$16</c:f>
              <c:strCache>
                <c:ptCount val="1"/>
                <c:pt idx="0">
                  <c:v>GAL</c:v>
                </c:pt>
              </c:strCache>
            </c:strRef>
          </c:tx>
          <c:spPr>
            <a:ln w="28575" cap="rnd">
              <a:noFill/>
              <a:round/>
            </a:ln>
            <a:effectLst/>
          </c:spPr>
          <c:marker>
            <c:symbol val="circle"/>
            <c:size val="5"/>
            <c:spPr>
              <a:solidFill>
                <a:srgbClr val="B4B4B4"/>
              </a:solidFill>
              <a:ln w="9525">
                <a:noFill/>
              </a:ln>
              <a:effectLst/>
            </c:spPr>
          </c:marker>
          <c:dPt>
            <c:idx val="0"/>
            <c:marker>
              <c:symbol val="circle"/>
              <c:size val="5"/>
              <c:spPr>
                <a:solidFill>
                  <a:srgbClr val="B4B4B4"/>
                </a:solidFill>
                <a:ln w="9525">
                  <a:noFill/>
                </a:ln>
                <a:effectLst/>
              </c:spPr>
            </c:marker>
            <c:bubble3D val="0"/>
            <c:spPr>
              <a:ln w="28575" cap="rnd">
                <a:noFill/>
                <a:round/>
              </a:ln>
              <a:effectLst/>
            </c:spPr>
            <c:extLst>
              <c:ext xmlns:c16="http://schemas.microsoft.com/office/drawing/2014/chart" uri="{C3380CC4-5D6E-409C-BE32-E72D297353CC}">
                <c16:uniqueId val="{00000014-4F97-498E-A167-62AA060748CC}"/>
              </c:ext>
            </c:extLst>
          </c:dPt>
          <c:cat>
            <c:strRef>
              <c:f>'3.4 G46'!$E$4:$I$4</c:f>
              <c:strCache>
                <c:ptCount val="5"/>
                <c:pt idx="0">
                  <c:v>Condroitin sulfato</c:v>
                </c:pt>
                <c:pt idx="1">
                  <c:v>Enoxaparina</c:v>
                </c:pt>
                <c:pt idx="2">
                  <c:v>Folitropina alfa</c:v>
                </c:pt>
                <c:pt idx="3">
                  <c:v>Insulina glargina</c:v>
                </c:pt>
                <c:pt idx="4">
                  <c:v>Teriparatida</c:v>
                </c:pt>
              </c:strCache>
            </c:strRef>
          </c:cat>
          <c:val>
            <c:numRef>
              <c:f>'3.4 G46'!$E$16:$I$16</c:f>
              <c:numCache>
                <c:formatCode>0.00</c:formatCode>
                <c:ptCount val="5"/>
                <c:pt idx="0">
                  <c:v>0</c:v>
                </c:pt>
                <c:pt idx="1">
                  <c:v>0.72135207876955187</c:v>
                </c:pt>
                <c:pt idx="2">
                  <c:v>0.64583333333333337</c:v>
                </c:pt>
                <c:pt idx="3">
                  <c:v>0.34752529573995</c:v>
                </c:pt>
                <c:pt idx="4">
                  <c:v>0.43399223438051537</c:v>
                </c:pt>
              </c:numCache>
            </c:numRef>
          </c:val>
          <c:smooth val="0"/>
          <c:extLst>
            <c:ext xmlns:c16="http://schemas.microsoft.com/office/drawing/2014/chart" uri="{C3380CC4-5D6E-409C-BE32-E72D297353CC}">
              <c16:uniqueId val="{00000015-4F97-498E-A167-62AA060748CC}"/>
            </c:ext>
          </c:extLst>
        </c:ser>
        <c:ser>
          <c:idx val="12"/>
          <c:order val="10"/>
          <c:tx>
            <c:strRef>
              <c:f>'3.4 G46'!$D$17</c:f>
              <c:strCache>
                <c:ptCount val="1"/>
                <c:pt idx="0">
                  <c:v>MAD</c:v>
                </c:pt>
              </c:strCache>
            </c:strRef>
          </c:tx>
          <c:spPr>
            <a:ln w="28575" cap="rnd">
              <a:noFill/>
              <a:round/>
            </a:ln>
            <a:effectLst/>
          </c:spPr>
          <c:marker>
            <c:symbol val="circle"/>
            <c:size val="5"/>
            <c:spPr>
              <a:solidFill>
                <a:srgbClr val="B4B4B4"/>
              </a:solidFill>
              <a:ln w="9525">
                <a:noFill/>
              </a:ln>
              <a:effectLst/>
            </c:spPr>
          </c:marker>
          <c:dPt>
            <c:idx val="0"/>
            <c:marker>
              <c:symbol val="circle"/>
              <c:size val="5"/>
              <c:spPr>
                <a:solidFill>
                  <a:srgbClr val="B4B4B4"/>
                </a:solidFill>
                <a:ln w="9525">
                  <a:noFill/>
                </a:ln>
                <a:effectLst/>
              </c:spPr>
            </c:marker>
            <c:bubble3D val="0"/>
            <c:spPr>
              <a:ln w="28575" cap="rnd">
                <a:noFill/>
                <a:round/>
              </a:ln>
              <a:effectLst/>
            </c:spPr>
            <c:extLst>
              <c:ext xmlns:c16="http://schemas.microsoft.com/office/drawing/2014/chart" uri="{C3380CC4-5D6E-409C-BE32-E72D297353CC}">
                <c16:uniqueId val="{00000017-4F97-498E-A167-62AA060748CC}"/>
              </c:ext>
            </c:extLst>
          </c:dPt>
          <c:cat>
            <c:strRef>
              <c:f>'3.4 G46'!$E$4:$I$4</c:f>
              <c:strCache>
                <c:ptCount val="5"/>
                <c:pt idx="0">
                  <c:v>Condroitin sulfato</c:v>
                </c:pt>
                <c:pt idx="1">
                  <c:v>Enoxaparina</c:v>
                </c:pt>
                <c:pt idx="2">
                  <c:v>Folitropina alfa</c:v>
                </c:pt>
                <c:pt idx="3">
                  <c:v>Insulina glargina</c:v>
                </c:pt>
                <c:pt idx="4">
                  <c:v>Teriparatida</c:v>
                </c:pt>
              </c:strCache>
            </c:strRef>
          </c:cat>
          <c:val>
            <c:numRef>
              <c:f>'3.4 G46'!$E$17:$I$17</c:f>
              <c:numCache>
                <c:formatCode>0.00</c:formatCode>
                <c:ptCount val="5"/>
                <c:pt idx="0">
                  <c:v>0</c:v>
                </c:pt>
                <c:pt idx="1">
                  <c:v>0.40468957444694781</c:v>
                </c:pt>
                <c:pt idx="2">
                  <c:v>0.62524209524441932</c:v>
                </c:pt>
                <c:pt idx="3">
                  <c:v>0.17217997791563516</c:v>
                </c:pt>
                <c:pt idx="4">
                  <c:v>0.38875818475580376</c:v>
                </c:pt>
              </c:numCache>
            </c:numRef>
          </c:val>
          <c:smooth val="0"/>
          <c:extLst>
            <c:ext xmlns:c16="http://schemas.microsoft.com/office/drawing/2014/chart" uri="{C3380CC4-5D6E-409C-BE32-E72D297353CC}">
              <c16:uniqueId val="{00000018-4F97-498E-A167-62AA060748CC}"/>
            </c:ext>
          </c:extLst>
        </c:ser>
        <c:ser>
          <c:idx val="13"/>
          <c:order val="11"/>
          <c:tx>
            <c:strRef>
              <c:f>'3.4 G46'!$D$18</c:f>
              <c:strCache>
                <c:ptCount val="1"/>
                <c:pt idx="0">
                  <c:v>MUR</c:v>
                </c:pt>
              </c:strCache>
            </c:strRef>
          </c:tx>
          <c:spPr>
            <a:ln w="28575" cap="rnd">
              <a:noFill/>
              <a:round/>
            </a:ln>
            <a:effectLst/>
          </c:spPr>
          <c:marker>
            <c:symbol val="circle"/>
            <c:size val="5"/>
            <c:spPr>
              <a:solidFill>
                <a:srgbClr val="B4B4B4"/>
              </a:solidFill>
              <a:ln w="9525">
                <a:noFill/>
              </a:ln>
              <a:effectLst/>
            </c:spPr>
          </c:marker>
          <c:dPt>
            <c:idx val="0"/>
            <c:marker>
              <c:symbol val="circle"/>
              <c:size val="5"/>
              <c:spPr>
                <a:solidFill>
                  <a:srgbClr val="B4B4B4"/>
                </a:solidFill>
                <a:ln w="9525">
                  <a:noFill/>
                </a:ln>
                <a:effectLst/>
              </c:spPr>
            </c:marker>
            <c:bubble3D val="0"/>
            <c:spPr>
              <a:ln w="28575" cap="rnd">
                <a:noFill/>
                <a:round/>
              </a:ln>
              <a:effectLst/>
            </c:spPr>
            <c:extLst>
              <c:ext xmlns:c16="http://schemas.microsoft.com/office/drawing/2014/chart" uri="{C3380CC4-5D6E-409C-BE32-E72D297353CC}">
                <c16:uniqueId val="{0000001A-4F97-498E-A167-62AA060748CC}"/>
              </c:ext>
            </c:extLst>
          </c:dPt>
          <c:cat>
            <c:strRef>
              <c:f>'3.4 G46'!$E$4:$I$4</c:f>
              <c:strCache>
                <c:ptCount val="5"/>
                <c:pt idx="0">
                  <c:v>Condroitin sulfato</c:v>
                </c:pt>
                <c:pt idx="1">
                  <c:v>Enoxaparina</c:v>
                </c:pt>
                <c:pt idx="2">
                  <c:v>Folitropina alfa</c:v>
                </c:pt>
                <c:pt idx="3">
                  <c:v>Insulina glargina</c:v>
                </c:pt>
                <c:pt idx="4">
                  <c:v>Teriparatida</c:v>
                </c:pt>
              </c:strCache>
            </c:strRef>
          </c:cat>
          <c:val>
            <c:numRef>
              <c:f>'3.4 G46'!$E$18:$I$18</c:f>
              <c:numCache>
                <c:formatCode>0.00</c:formatCode>
                <c:ptCount val="5"/>
                <c:pt idx="0">
                  <c:v>0</c:v>
                </c:pt>
                <c:pt idx="1">
                  <c:v>0.46407547679127881</c:v>
                </c:pt>
                <c:pt idx="2">
                  <c:v>0.79546894031668691</c:v>
                </c:pt>
                <c:pt idx="3">
                  <c:v>0.17304829201267347</c:v>
                </c:pt>
                <c:pt idx="4">
                  <c:v>0.29360764144011758</c:v>
                </c:pt>
              </c:numCache>
            </c:numRef>
          </c:val>
          <c:smooth val="0"/>
          <c:extLst>
            <c:ext xmlns:c16="http://schemas.microsoft.com/office/drawing/2014/chart" uri="{C3380CC4-5D6E-409C-BE32-E72D297353CC}">
              <c16:uniqueId val="{0000001B-4F97-498E-A167-62AA060748CC}"/>
            </c:ext>
          </c:extLst>
        </c:ser>
        <c:ser>
          <c:idx val="14"/>
          <c:order val="12"/>
          <c:tx>
            <c:strRef>
              <c:f>'3.4 G46'!$D$19</c:f>
              <c:strCache>
                <c:ptCount val="1"/>
                <c:pt idx="0">
                  <c:v>NAV</c:v>
                </c:pt>
              </c:strCache>
            </c:strRef>
          </c:tx>
          <c:spPr>
            <a:ln w="28575" cap="rnd">
              <a:noFill/>
              <a:round/>
            </a:ln>
            <a:effectLst/>
          </c:spPr>
          <c:marker>
            <c:symbol val="circle"/>
            <c:size val="5"/>
            <c:spPr>
              <a:solidFill>
                <a:srgbClr val="B4B4B4"/>
              </a:solidFill>
              <a:ln w="9525">
                <a:noFill/>
              </a:ln>
              <a:effectLst/>
            </c:spPr>
          </c:marker>
          <c:cat>
            <c:strRef>
              <c:f>'3.4 G46'!$E$4:$I$4</c:f>
              <c:strCache>
                <c:ptCount val="5"/>
                <c:pt idx="0">
                  <c:v>Condroitin sulfato</c:v>
                </c:pt>
                <c:pt idx="1">
                  <c:v>Enoxaparina</c:v>
                </c:pt>
                <c:pt idx="2">
                  <c:v>Folitropina alfa</c:v>
                </c:pt>
                <c:pt idx="3">
                  <c:v>Insulina glargina</c:v>
                </c:pt>
                <c:pt idx="4">
                  <c:v>Teriparatida</c:v>
                </c:pt>
              </c:strCache>
            </c:strRef>
          </c:cat>
          <c:val>
            <c:numRef>
              <c:f>'3.4 G46'!$E$19:$I$19</c:f>
              <c:numCache>
                <c:formatCode>0.00</c:formatCode>
                <c:ptCount val="5"/>
                <c:pt idx="0">
                  <c:v>0</c:v>
                </c:pt>
                <c:pt idx="1">
                  <c:v>0.10525364683204996</c:v>
                </c:pt>
                <c:pt idx="2">
                  <c:v>0.48218976568246297</c:v>
                </c:pt>
                <c:pt idx="3">
                  <c:v>6.9760392641176297E-2</c:v>
                </c:pt>
                <c:pt idx="4">
                  <c:v>0.45311942959001783</c:v>
                </c:pt>
              </c:numCache>
            </c:numRef>
          </c:val>
          <c:smooth val="0"/>
          <c:extLst>
            <c:ext xmlns:c16="http://schemas.microsoft.com/office/drawing/2014/chart" uri="{C3380CC4-5D6E-409C-BE32-E72D297353CC}">
              <c16:uniqueId val="{0000001C-4F97-498E-A167-62AA060748CC}"/>
            </c:ext>
          </c:extLst>
        </c:ser>
        <c:ser>
          <c:idx val="15"/>
          <c:order val="13"/>
          <c:tx>
            <c:strRef>
              <c:f>'3.4 G46'!$D$20</c:f>
              <c:strCache>
                <c:ptCount val="1"/>
                <c:pt idx="0">
                  <c:v>PVA</c:v>
                </c:pt>
              </c:strCache>
            </c:strRef>
          </c:tx>
          <c:spPr>
            <a:ln w="28575" cap="rnd">
              <a:noFill/>
              <a:round/>
            </a:ln>
            <a:effectLst/>
          </c:spPr>
          <c:marker>
            <c:symbol val="circle"/>
            <c:size val="5"/>
            <c:spPr>
              <a:solidFill>
                <a:srgbClr val="B4B4B4"/>
              </a:solidFill>
              <a:ln w="9525">
                <a:noFill/>
              </a:ln>
              <a:effectLst/>
            </c:spPr>
          </c:marker>
          <c:cat>
            <c:strRef>
              <c:f>'3.4 G46'!$E$4:$I$4</c:f>
              <c:strCache>
                <c:ptCount val="5"/>
                <c:pt idx="0">
                  <c:v>Condroitin sulfato</c:v>
                </c:pt>
                <c:pt idx="1">
                  <c:v>Enoxaparina</c:v>
                </c:pt>
                <c:pt idx="2">
                  <c:v>Folitropina alfa</c:v>
                </c:pt>
                <c:pt idx="3">
                  <c:v>Insulina glargina</c:v>
                </c:pt>
                <c:pt idx="4">
                  <c:v>Teriparatida</c:v>
                </c:pt>
              </c:strCache>
            </c:strRef>
          </c:cat>
          <c:val>
            <c:numRef>
              <c:f>'3.4 G46'!$E$20:$I$20</c:f>
              <c:numCache>
                <c:formatCode>0.00</c:formatCode>
                <c:ptCount val="5"/>
                <c:pt idx="0">
                  <c:v>0</c:v>
                </c:pt>
                <c:pt idx="1">
                  <c:v>0.23148102068036408</c:v>
                </c:pt>
                <c:pt idx="2">
                  <c:v>0.42953953598484851</c:v>
                </c:pt>
                <c:pt idx="3">
                  <c:v>8.565339449243535E-2</c:v>
                </c:pt>
                <c:pt idx="4">
                  <c:v>0.17567464842265298</c:v>
                </c:pt>
              </c:numCache>
            </c:numRef>
          </c:val>
          <c:smooth val="0"/>
          <c:extLst>
            <c:ext xmlns:c16="http://schemas.microsoft.com/office/drawing/2014/chart" uri="{C3380CC4-5D6E-409C-BE32-E72D297353CC}">
              <c16:uniqueId val="{0000001D-4F97-498E-A167-62AA060748CC}"/>
            </c:ext>
          </c:extLst>
        </c:ser>
        <c:ser>
          <c:idx val="16"/>
          <c:order val="14"/>
          <c:tx>
            <c:strRef>
              <c:f>'3.4 G46'!$D$21</c:f>
              <c:strCache>
                <c:ptCount val="1"/>
                <c:pt idx="0">
                  <c:v>RIO</c:v>
                </c:pt>
              </c:strCache>
            </c:strRef>
          </c:tx>
          <c:spPr>
            <a:ln w="28575" cap="rnd">
              <a:noFill/>
              <a:round/>
            </a:ln>
            <a:effectLst/>
          </c:spPr>
          <c:marker>
            <c:symbol val="circle"/>
            <c:size val="5"/>
            <c:spPr>
              <a:solidFill>
                <a:srgbClr val="B4B4B4"/>
              </a:solidFill>
              <a:ln w="9525">
                <a:noFill/>
              </a:ln>
              <a:effectLst/>
            </c:spPr>
          </c:marker>
          <c:cat>
            <c:strRef>
              <c:f>'3.4 G46'!$E$4:$I$4</c:f>
              <c:strCache>
                <c:ptCount val="5"/>
                <c:pt idx="0">
                  <c:v>Condroitin sulfato</c:v>
                </c:pt>
                <c:pt idx="1">
                  <c:v>Enoxaparina</c:v>
                </c:pt>
                <c:pt idx="2">
                  <c:v>Folitropina alfa</c:v>
                </c:pt>
                <c:pt idx="3">
                  <c:v>Insulina glargina</c:v>
                </c:pt>
                <c:pt idx="4">
                  <c:v>Teriparatida</c:v>
                </c:pt>
              </c:strCache>
            </c:strRef>
          </c:cat>
          <c:val>
            <c:numRef>
              <c:f>'3.4 G46'!$E$21:$I$21</c:f>
              <c:numCache>
                <c:formatCode>0.00</c:formatCode>
                <c:ptCount val="5"/>
                <c:pt idx="0">
                  <c:v>0</c:v>
                </c:pt>
                <c:pt idx="1">
                  <c:v>0.48543862281063649</c:v>
                </c:pt>
                <c:pt idx="2">
                  <c:v>0.47105719237435006</c:v>
                </c:pt>
                <c:pt idx="3">
                  <c:v>7.1006444452545572E-2</c:v>
                </c:pt>
                <c:pt idx="4">
                  <c:v>0.25989672977624784</c:v>
                </c:pt>
              </c:numCache>
            </c:numRef>
          </c:val>
          <c:smooth val="0"/>
          <c:extLst>
            <c:ext xmlns:c16="http://schemas.microsoft.com/office/drawing/2014/chart" uri="{C3380CC4-5D6E-409C-BE32-E72D297353CC}">
              <c16:uniqueId val="{0000001E-4F97-498E-A167-62AA060748CC}"/>
            </c:ext>
          </c:extLst>
        </c:ser>
        <c:ser>
          <c:idx val="17"/>
          <c:order val="15"/>
          <c:tx>
            <c:strRef>
              <c:f>'3.4 G46'!$D$22</c:f>
              <c:strCache>
                <c:ptCount val="1"/>
                <c:pt idx="0">
                  <c:v>Ceuta</c:v>
                </c:pt>
              </c:strCache>
            </c:strRef>
          </c:tx>
          <c:spPr>
            <a:ln w="28575" cap="rnd">
              <a:noFill/>
              <a:round/>
            </a:ln>
            <a:effectLst/>
          </c:spPr>
          <c:marker>
            <c:symbol val="circle"/>
            <c:size val="5"/>
            <c:spPr>
              <a:solidFill>
                <a:srgbClr val="B4B4B4"/>
              </a:solidFill>
              <a:ln w="9525">
                <a:noFill/>
              </a:ln>
              <a:effectLst/>
            </c:spPr>
          </c:marker>
          <c:cat>
            <c:strRef>
              <c:f>'3.4 G46'!$E$4:$I$4</c:f>
              <c:strCache>
                <c:ptCount val="5"/>
                <c:pt idx="0">
                  <c:v>Condroitin sulfato</c:v>
                </c:pt>
                <c:pt idx="1">
                  <c:v>Enoxaparina</c:v>
                </c:pt>
                <c:pt idx="2">
                  <c:v>Folitropina alfa</c:v>
                </c:pt>
                <c:pt idx="3">
                  <c:v>Insulina glargina</c:v>
                </c:pt>
                <c:pt idx="4">
                  <c:v>Teriparatida</c:v>
                </c:pt>
              </c:strCache>
            </c:strRef>
          </c:cat>
          <c:val>
            <c:numRef>
              <c:f>'3.4 G46'!$E$22:$I$22</c:f>
              <c:numCache>
                <c:formatCode>0.00</c:formatCode>
                <c:ptCount val="5"/>
                <c:pt idx="0">
                  <c:v>0</c:v>
                </c:pt>
                <c:pt idx="1">
                  <c:v>0.13861537287229983</c:v>
                </c:pt>
                <c:pt idx="2">
                  <c:v>0</c:v>
                </c:pt>
                <c:pt idx="3">
                  <c:v>0.12471001858762842</c:v>
                </c:pt>
                <c:pt idx="4">
                  <c:v>0.10377358490566038</c:v>
                </c:pt>
              </c:numCache>
            </c:numRef>
          </c:val>
          <c:smooth val="0"/>
          <c:extLst>
            <c:ext xmlns:c16="http://schemas.microsoft.com/office/drawing/2014/chart" uri="{C3380CC4-5D6E-409C-BE32-E72D297353CC}">
              <c16:uniqueId val="{0000001F-4F97-498E-A167-62AA060748CC}"/>
            </c:ext>
          </c:extLst>
        </c:ser>
        <c:ser>
          <c:idx val="18"/>
          <c:order val="16"/>
          <c:tx>
            <c:strRef>
              <c:f>'3.4 G46'!$D$23</c:f>
              <c:strCache>
                <c:ptCount val="1"/>
                <c:pt idx="0">
                  <c:v>Melilla</c:v>
                </c:pt>
              </c:strCache>
            </c:strRef>
          </c:tx>
          <c:spPr>
            <a:ln w="28575" cap="rnd">
              <a:noFill/>
              <a:round/>
            </a:ln>
            <a:effectLst/>
          </c:spPr>
          <c:marker>
            <c:symbol val="circle"/>
            <c:size val="5"/>
            <c:spPr>
              <a:solidFill>
                <a:srgbClr val="B4B4B4"/>
              </a:solidFill>
              <a:ln w="9525">
                <a:noFill/>
              </a:ln>
              <a:effectLst/>
            </c:spPr>
          </c:marker>
          <c:cat>
            <c:strRef>
              <c:f>'3.4 G46'!$E$4:$I$4</c:f>
              <c:strCache>
                <c:ptCount val="5"/>
                <c:pt idx="0">
                  <c:v>Condroitin sulfato</c:v>
                </c:pt>
                <c:pt idx="1">
                  <c:v>Enoxaparina</c:v>
                </c:pt>
                <c:pt idx="2">
                  <c:v>Folitropina alfa</c:v>
                </c:pt>
                <c:pt idx="3">
                  <c:v>Insulina glargina</c:v>
                </c:pt>
                <c:pt idx="4">
                  <c:v>Teriparatida</c:v>
                </c:pt>
              </c:strCache>
            </c:strRef>
          </c:cat>
          <c:val>
            <c:numRef>
              <c:f>'3.4 G46'!$E$23:$I$23</c:f>
              <c:numCache>
                <c:formatCode>0.00</c:formatCode>
                <c:ptCount val="5"/>
                <c:pt idx="0">
                  <c:v>0</c:v>
                </c:pt>
                <c:pt idx="1">
                  <c:v>0.23408706489806819</c:v>
                </c:pt>
                <c:pt idx="2">
                  <c:v>0.4</c:v>
                </c:pt>
                <c:pt idx="3">
                  <c:v>0.27058813280249505</c:v>
                </c:pt>
                <c:pt idx="4">
                  <c:v>2.5000000000000001E-2</c:v>
                </c:pt>
              </c:numCache>
            </c:numRef>
          </c:val>
          <c:smooth val="0"/>
          <c:extLst>
            <c:ext xmlns:c16="http://schemas.microsoft.com/office/drawing/2014/chart" uri="{C3380CC4-5D6E-409C-BE32-E72D297353CC}">
              <c16:uniqueId val="{00000020-4F97-498E-A167-62AA060748CC}"/>
            </c:ext>
          </c:extLst>
        </c:ser>
        <c:ser>
          <c:idx val="19"/>
          <c:order val="17"/>
          <c:tx>
            <c:strRef>
              <c:f>'3.4 G46'!$D$24</c:f>
              <c:strCache>
                <c:ptCount val="1"/>
                <c:pt idx="0">
                  <c:v>Total nacional</c:v>
                </c:pt>
              </c:strCache>
            </c:strRef>
          </c:tx>
          <c:spPr>
            <a:ln w="28575" cap="rnd">
              <a:noFill/>
              <a:round/>
            </a:ln>
            <a:effectLst/>
          </c:spPr>
          <c:marker>
            <c:symbol val="square"/>
            <c:size val="7"/>
            <c:spPr>
              <a:solidFill>
                <a:srgbClr val="404040"/>
              </a:solidFill>
              <a:ln w="9525">
                <a:noFill/>
              </a:ln>
              <a:effectLst/>
            </c:spPr>
          </c:marker>
          <c:cat>
            <c:strRef>
              <c:f>'3.4 G46'!$E$4:$I$4</c:f>
              <c:strCache>
                <c:ptCount val="5"/>
                <c:pt idx="0">
                  <c:v>Condroitin sulfato</c:v>
                </c:pt>
                <c:pt idx="1">
                  <c:v>Enoxaparina</c:v>
                </c:pt>
                <c:pt idx="2">
                  <c:v>Folitropina alfa</c:v>
                </c:pt>
                <c:pt idx="3">
                  <c:v>Insulina glargina</c:v>
                </c:pt>
                <c:pt idx="4">
                  <c:v>Teriparatida</c:v>
                </c:pt>
              </c:strCache>
            </c:strRef>
          </c:cat>
          <c:val>
            <c:numRef>
              <c:f>'3.4 G46'!$E$24:$I$24</c:f>
              <c:numCache>
                <c:formatCode>0.00</c:formatCode>
                <c:ptCount val="5"/>
                <c:pt idx="0">
                  <c:v>0</c:v>
                </c:pt>
                <c:pt idx="1">
                  <c:v>0.53212747306995056</c:v>
                </c:pt>
                <c:pt idx="2">
                  <c:v>0.52797550355421508</c:v>
                </c:pt>
                <c:pt idx="3">
                  <c:v>0.16995079453480813</c:v>
                </c:pt>
                <c:pt idx="4">
                  <c:v>0.39984925930460335</c:v>
                </c:pt>
              </c:numCache>
            </c:numRef>
          </c:val>
          <c:smooth val="0"/>
          <c:extLst>
            <c:ext xmlns:c16="http://schemas.microsoft.com/office/drawing/2014/chart" uri="{C3380CC4-5D6E-409C-BE32-E72D297353CC}">
              <c16:uniqueId val="{00000021-4F97-498E-A167-62AA060748CC}"/>
            </c:ext>
          </c:extLst>
        </c:ser>
        <c:ser>
          <c:idx val="10"/>
          <c:order val="18"/>
          <c:tx>
            <c:strRef>
              <c:f>'3.4 G46'!$D$15</c:f>
              <c:strCache>
                <c:ptCount val="1"/>
                <c:pt idx="0">
                  <c:v>Extremadura</c:v>
                </c:pt>
              </c:strCache>
            </c:strRef>
          </c:tx>
          <c:spPr>
            <a:ln w="28575" cap="rnd">
              <a:noFill/>
              <a:round/>
            </a:ln>
            <a:effectLst/>
          </c:spPr>
          <c:marker>
            <c:symbol val="triangle"/>
            <c:size val="8"/>
            <c:spPr>
              <a:solidFill>
                <a:srgbClr val="83082A"/>
              </a:solidFill>
              <a:ln w="9525">
                <a:noFill/>
              </a:ln>
              <a:effectLst/>
            </c:spPr>
          </c:marker>
          <c:dPt>
            <c:idx val="0"/>
            <c:marker>
              <c:symbol val="triangle"/>
              <c:size val="8"/>
              <c:spPr>
                <a:solidFill>
                  <a:srgbClr val="83082A"/>
                </a:solidFill>
                <a:ln w="9525">
                  <a:noFill/>
                </a:ln>
                <a:effectLst/>
              </c:spPr>
            </c:marker>
            <c:bubble3D val="0"/>
            <c:spPr>
              <a:ln w="28575" cap="rnd">
                <a:noFill/>
                <a:round/>
              </a:ln>
              <a:effectLst/>
            </c:spPr>
            <c:extLst>
              <c:ext xmlns:c16="http://schemas.microsoft.com/office/drawing/2014/chart" uri="{C3380CC4-5D6E-409C-BE32-E72D297353CC}">
                <c16:uniqueId val="{00000011-4F97-498E-A167-62AA060748CC}"/>
              </c:ext>
            </c:extLst>
          </c:dPt>
          <c:cat>
            <c:strRef>
              <c:f>'3.4 G46'!$E$4:$I$4</c:f>
              <c:strCache>
                <c:ptCount val="5"/>
                <c:pt idx="0">
                  <c:v>Condroitin sulfato</c:v>
                </c:pt>
                <c:pt idx="1">
                  <c:v>Enoxaparina</c:v>
                </c:pt>
                <c:pt idx="2">
                  <c:v>Folitropina alfa</c:v>
                </c:pt>
                <c:pt idx="3">
                  <c:v>Insulina glargina</c:v>
                </c:pt>
                <c:pt idx="4">
                  <c:v>Teriparatida</c:v>
                </c:pt>
              </c:strCache>
            </c:strRef>
          </c:cat>
          <c:val>
            <c:numRef>
              <c:f>'3.4 G46'!$E$15:$I$15</c:f>
              <c:numCache>
                <c:formatCode>0.00</c:formatCode>
                <c:ptCount val="5"/>
                <c:pt idx="0">
                  <c:v>0</c:v>
                </c:pt>
                <c:pt idx="1">
                  <c:v>0.43235361509145132</c:v>
                </c:pt>
                <c:pt idx="2">
                  <c:v>0.20215633423180593</c:v>
                </c:pt>
                <c:pt idx="3">
                  <c:v>0.11274690619281899</c:v>
                </c:pt>
                <c:pt idx="4">
                  <c:v>0.45067173293526935</c:v>
                </c:pt>
              </c:numCache>
            </c:numRef>
          </c:val>
          <c:smooth val="0"/>
          <c:extLst>
            <c:ext xmlns:c16="http://schemas.microsoft.com/office/drawing/2014/chart" uri="{C3380CC4-5D6E-409C-BE32-E72D297353CC}">
              <c16:uniqueId val="{00000012-4F97-498E-A167-62AA060748CC}"/>
            </c:ext>
          </c:extLst>
        </c:ser>
        <c:dLbls>
          <c:showLegendKey val="0"/>
          <c:showVal val="0"/>
          <c:showCatName val="0"/>
          <c:showSerName val="0"/>
          <c:showPercent val="0"/>
          <c:showBubbleSize val="0"/>
        </c:dLbls>
        <c:marker val="1"/>
        <c:smooth val="0"/>
        <c:axId val="544641104"/>
        <c:axId val="544641432"/>
      </c:lineChart>
      <c:catAx>
        <c:axId val="544641104"/>
        <c:scaling>
          <c:orientation val="minMax"/>
        </c:scaling>
        <c:delete val="0"/>
        <c:axPos val="b"/>
        <c:numFmt formatCode="General" sourceLinked="1"/>
        <c:majorTickMark val="out"/>
        <c:minorTickMark val="none"/>
        <c:tickLblPos val="nextTo"/>
        <c:spPr>
          <a:noFill/>
          <a:ln w="9525" cap="flat" cmpd="sng" algn="ctr">
            <a:solidFill>
              <a:srgbClr val="404040"/>
            </a:solidFill>
            <a:round/>
          </a:ln>
          <a:effectLst/>
        </c:spPr>
        <c:txPr>
          <a:bodyPr rot="0" spcFirstLastPara="1" vertOverflow="ellipsis"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crossAx val="544641432"/>
        <c:crosses val="autoZero"/>
        <c:auto val="0"/>
        <c:lblAlgn val="ctr"/>
        <c:lblOffset val="100"/>
        <c:tickMarkSkip val="1"/>
        <c:noMultiLvlLbl val="0"/>
      </c:catAx>
      <c:valAx>
        <c:axId val="544641432"/>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r>
                  <a:rPr lang="es-ES"/>
                  <a:t>Porcentaje sobre total</a:t>
                </a:r>
              </a:p>
            </c:rich>
          </c:tx>
          <c:overlay val="0"/>
          <c:spPr>
            <a:noFill/>
            <a:ln>
              <a:noFill/>
            </a:ln>
            <a:effectLst/>
          </c:spPr>
          <c:txPr>
            <a:bodyPr rot="-540000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title>
        <c:numFmt formatCode="0%" sourceLinked="0"/>
        <c:majorTickMark val="out"/>
        <c:minorTickMark val="none"/>
        <c:tickLblPos val="nextTo"/>
        <c:spPr>
          <a:noFill/>
          <a:ln>
            <a:solidFill>
              <a:srgbClr val="404040"/>
            </a:solidFill>
          </a:ln>
          <a:effectLst/>
        </c:spPr>
        <c:txPr>
          <a:bodyPr rot="-6000000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crossAx val="544641104"/>
        <c:crosses val="autoZero"/>
        <c:crossBetween val="between"/>
      </c:valAx>
      <c:spPr>
        <a:noFill/>
        <a:ln>
          <a:noFill/>
        </a:ln>
        <a:effectLst/>
      </c:spPr>
    </c:plotArea>
    <c:legend>
      <c:legendPos val="r"/>
      <c:legendEntry>
        <c:idx val="0"/>
        <c:delete val="1"/>
      </c:legendEntry>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egendEntry>
        <c:idx val="16"/>
        <c:delete val="1"/>
      </c:legendEntry>
      <c:layout>
        <c:manualLayout>
          <c:xMode val="edge"/>
          <c:yMode val="edge"/>
          <c:x val="0.2832257450252309"/>
          <c:y val="0.92829873455432388"/>
          <c:w val="0.39855510670420696"/>
          <c:h val="6.8876155428471003E-2"/>
        </c:manualLayout>
      </c:layout>
      <c:overlay val="0"/>
      <c:spPr>
        <a:noFill/>
        <a:ln>
          <a:noFill/>
        </a:ln>
        <a:effectLst/>
      </c:spPr>
      <c:txPr>
        <a:bodyPr rot="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sz="900" b="1">
          <a:solidFill>
            <a:srgbClr val="404040"/>
          </a:solidFill>
          <a:latin typeface="Century Gothic" panose="020B0502020202020204" pitchFamily="34" charset="0"/>
        </a:defRPr>
      </a:pPr>
      <a:endParaRPr lang="es-E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'3.5.1 G47'!$E$5</c:f>
              <c:strCache>
                <c:ptCount val="1"/>
                <c:pt idx="0">
                  <c:v>Pacientes revisados sobre total</c:v>
                </c:pt>
              </c:strCache>
            </c:strRef>
          </c:tx>
          <c:spPr>
            <a:solidFill>
              <a:schemeClr val="accent1"/>
            </a:solidFill>
            <a:ln>
              <a:noFill/>
            </a:ln>
            <a:effectLst/>
          </c:spPr>
          <c:invertIfNegative val="0"/>
          <c:dPt>
            <c:idx val="5"/>
            <c:invertIfNegative val="0"/>
            <c:bubble3D val="0"/>
            <c:spPr>
              <a:solidFill>
                <a:schemeClr val="bg1">
                  <a:lumMod val="50000"/>
                </a:schemeClr>
              </a:solidFill>
              <a:ln>
                <a:noFill/>
              </a:ln>
              <a:effectLst/>
            </c:spPr>
            <c:extLst>
              <c:ext xmlns:c16="http://schemas.microsoft.com/office/drawing/2014/chart" uri="{C3380CC4-5D6E-409C-BE32-E72D297353CC}">
                <c16:uniqueId val="{00000001-2613-451E-BBF1-75EC8CD4E576}"/>
              </c:ext>
            </c:extLst>
          </c:dPt>
          <c:dLbls>
            <c:spPr>
              <a:noFill/>
              <a:ln>
                <a:noFill/>
              </a:ln>
              <a:effectLst/>
            </c:spPr>
            <c:txPr>
              <a:bodyPr rot="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'3.5.1 G47'!$D$6:$D$14</c:f>
              <c:strCache>
                <c:ptCount val="9"/>
                <c:pt idx="0">
                  <c:v>CO</c:v>
                </c:pt>
                <c:pt idx="1">
                  <c:v>NA</c:v>
                </c:pt>
                <c:pt idx="2">
                  <c:v>PL</c:v>
                </c:pt>
                <c:pt idx="3">
                  <c:v>EXT</c:v>
                </c:pt>
                <c:pt idx="4">
                  <c:v>DB</c:v>
                </c:pt>
                <c:pt idx="5">
                  <c:v>SES</c:v>
                </c:pt>
                <c:pt idx="6">
                  <c:v>LL</c:v>
                </c:pt>
                <c:pt idx="7">
                  <c:v>BA</c:v>
                </c:pt>
                <c:pt idx="8">
                  <c:v>ME</c:v>
                </c:pt>
              </c:strCache>
            </c:strRef>
          </c:cat>
          <c:val>
            <c:numRef>
              <c:f>'3.5.1 G47'!$E$6:$E$14</c:f>
              <c:numCache>
                <c:formatCode>0%</c:formatCode>
                <c:ptCount val="9"/>
                <c:pt idx="0">
                  <c:v>0.56000000000000005</c:v>
                </c:pt>
                <c:pt idx="1">
                  <c:v>0.45</c:v>
                </c:pt>
                <c:pt idx="2">
                  <c:v>0.39</c:v>
                </c:pt>
                <c:pt idx="3">
                  <c:v>0.33</c:v>
                </c:pt>
                <c:pt idx="4">
                  <c:v>0.27</c:v>
                </c:pt>
                <c:pt idx="5">
                  <c:v>0.26</c:v>
                </c:pt>
                <c:pt idx="6">
                  <c:v>0.25</c:v>
                </c:pt>
                <c:pt idx="7">
                  <c:v>0.09</c:v>
                </c:pt>
                <c:pt idx="8">
                  <c:v>0.08</c:v>
                </c:pt>
              </c:numCache>
            </c:numRef>
          </c:val>
          <c:extLst>
            <c:ext xmlns:c16="http://schemas.microsoft.com/office/drawing/2014/chart" uri="{C3380CC4-5D6E-409C-BE32-E72D297353CC}">
              <c16:uniqueId val="{00000000-2613-451E-BBF1-75EC8CD4E576}"/>
            </c:ext>
          </c:extLst>
        </c:ser>
        <c:dLbls>
          <c:showLegendKey val="0"/>
          <c:showVal val="0"/>
          <c:showCatName val="0"/>
          <c:showSerName val="0"/>
          <c:showPercent val="0"/>
          <c:showBubbleSize val="0"/>
        </c:dLbls>
        <c:gapWidth val="219"/>
        <c:overlap val="-27"/>
        <c:axId val="720598528"/>
        <c:axId val="720591872"/>
      </c:barChart>
      <c:catAx>
        <c:axId val="720598528"/>
        <c:scaling>
          <c:orientation val="minMax"/>
        </c:scaling>
        <c:delete val="0"/>
        <c:axPos val="b"/>
        <c:numFmt formatCode="General" sourceLinked="1"/>
        <c:majorTickMark val="none"/>
        <c:minorTickMark val="none"/>
        <c:tickLblPos val="nextTo"/>
        <c:spPr>
          <a:noFill/>
          <a:ln w="9525" cap="flat" cmpd="sng" algn="ctr">
            <a:solidFill>
              <a:srgbClr val="404040"/>
            </a:solidFill>
            <a:round/>
          </a:ln>
          <a:effectLst/>
        </c:spPr>
        <c:txPr>
          <a:bodyPr rot="-6000000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crossAx val="720591872"/>
        <c:crosses val="autoZero"/>
        <c:auto val="1"/>
        <c:lblAlgn val="ctr"/>
        <c:lblOffset val="100"/>
        <c:noMultiLvlLbl val="0"/>
      </c:catAx>
      <c:valAx>
        <c:axId val="720591872"/>
        <c:scaling>
          <c:orientation val="minMax"/>
        </c:scaling>
        <c:delete val="1"/>
        <c:axPos val="l"/>
        <c:numFmt formatCode="0%" sourceLinked="1"/>
        <c:majorTickMark val="none"/>
        <c:minorTickMark val="none"/>
        <c:tickLblPos val="nextTo"/>
        <c:crossAx val="72059852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900" b="1">
          <a:solidFill>
            <a:srgbClr val="404040"/>
          </a:solidFill>
          <a:latin typeface="Century Gothic" panose="020B0502020202020204" pitchFamily="34" charset="0"/>
        </a:defRPr>
      </a:pPr>
      <a:endParaRPr lang="es-E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'4.1.2 G48 '!$D$5</c:f>
              <c:strCache>
                <c:ptCount val="1"/>
                <c:pt idx="0">
                  <c:v>Menos de 50 camas</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'4.1.2 G48 '!$E$4:$G$4</c:f>
              <c:strCache>
                <c:ptCount val="3"/>
                <c:pt idx="0">
                  <c:v>Extremadura</c:v>
                </c:pt>
                <c:pt idx="1">
                  <c:v>Total nacional</c:v>
                </c:pt>
                <c:pt idx="2">
                  <c:v>Aragón</c:v>
                </c:pt>
              </c:strCache>
            </c:strRef>
          </c:cat>
          <c:val>
            <c:numRef>
              <c:f>'4.1.2 G48 '!$E$5:$G$5</c:f>
              <c:numCache>
                <c:formatCode>0%</c:formatCode>
                <c:ptCount val="3"/>
                <c:pt idx="0">
                  <c:v>0.66</c:v>
                </c:pt>
                <c:pt idx="1">
                  <c:v>0.49</c:v>
                </c:pt>
                <c:pt idx="2">
                  <c:v>0.21</c:v>
                </c:pt>
              </c:numCache>
            </c:numRef>
          </c:val>
          <c:extLst>
            <c:ext xmlns:c16="http://schemas.microsoft.com/office/drawing/2014/chart" uri="{C3380CC4-5D6E-409C-BE32-E72D297353CC}">
              <c16:uniqueId val="{00000000-C8D5-43B7-AA17-3FE8FAC27DFF}"/>
            </c:ext>
          </c:extLst>
        </c:ser>
        <c:ser>
          <c:idx val="1"/>
          <c:order val="1"/>
          <c:tx>
            <c:strRef>
              <c:f>'4.1.2 G48 '!$D$6</c:f>
              <c:strCache>
                <c:ptCount val="1"/>
                <c:pt idx="0">
                  <c:v>Entre 50 y 100 camas</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'4.1.2 G48 '!$E$4:$G$4</c:f>
              <c:strCache>
                <c:ptCount val="3"/>
                <c:pt idx="0">
                  <c:v>Extremadura</c:v>
                </c:pt>
                <c:pt idx="1">
                  <c:v>Total nacional</c:v>
                </c:pt>
                <c:pt idx="2">
                  <c:v>Aragón</c:v>
                </c:pt>
              </c:strCache>
            </c:strRef>
          </c:cat>
          <c:val>
            <c:numRef>
              <c:f>'4.1.2 G48 '!$E$6:$G$6</c:f>
              <c:numCache>
                <c:formatCode>0%</c:formatCode>
                <c:ptCount val="3"/>
                <c:pt idx="0">
                  <c:v>0.23</c:v>
                </c:pt>
                <c:pt idx="1">
                  <c:v>0.28999999999999998</c:v>
                </c:pt>
                <c:pt idx="2">
                  <c:v>0.42</c:v>
                </c:pt>
              </c:numCache>
            </c:numRef>
          </c:val>
          <c:extLst>
            <c:ext xmlns:c16="http://schemas.microsoft.com/office/drawing/2014/chart" uri="{C3380CC4-5D6E-409C-BE32-E72D297353CC}">
              <c16:uniqueId val="{00000001-C8D5-43B7-AA17-3FE8FAC27DFF}"/>
            </c:ext>
          </c:extLst>
        </c:ser>
        <c:ser>
          <c:idx val="2"/>
          <c:order val="2"/>
          <c:tx>
            <c:strRef>
              <c:f>'4.1.2 G48 '!$D$7</c:f>
              <c:strCache>
                <c:ptCount val="1"/>
                <c:pt idx="0">
                  <c:v>Más de 100 camas</c:v>
                </c:pt>
              </c:strCache>
            </c:strRef>
          </c:tx>
          <c:spPr>
            <a:solidFill>
              <a:srgbClr val="B4B4B4"/>
            </a:solidFill>
            <a:ln>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'4.1.2 G48 '!$E$4:$G$4</c:f>
              <c:strCache>
                <c:ptCount val="3"/>
                <c:pt idx="0">
                  <c:v>Extremadura</c:v>
                </c:pt>
                <c:pt idx="1">
                  <c:v>Total nacional</c:v>
                </c:pt>
                <c:pt idx="2">
                  <c:v>Aragón</c:v>
                </c:pt>
              </c:strCache>
            </c:strRef>
          </c:cat>
          <c:val>
            <c:numRef>
              <c:f>'4.1.2 G48 '!$E$7:$G$7</c:f>
              <c:numCache>
                <c:formatCode>0%</c:formatCode>
                <c:ptCount val="3"/>
                <c:pt idx="0">
                  <c:v>0.11</c:v>
                </c:pt>
                <c:pt idx="1">
                  <c:v>0.21</c:v>
                </c:pt>
                <c:pt idx="2">
                  <c:v>0.37</c:v>
                </c:pt>
              </c:numCache>
            </c:numRef>
          </c:val>
          <c:extLst>
            <c:ext xmlns:c16="http://schemas.microsoft.com/office/drawing/2014/chart" uri="{C3380CC4-5D6E-409C-BE32-E72D297353CC}">
              <c16:uniqueId val="{00000002-C8D5-43B7-AA17-3FE8FAC27DFF}"/>
            </c:ext>
          </c:extLst>
        </c:ser>
        <c:dLbls>
          <c:dLblPos val="outEnd"/>
          <c:showLegendKey val="0"/>
          <c:showVal val="1"/>
          <c:showCatName val="0"/>
          <c:showSerName val="0"/>
          <c:showPercent val="0"/>
          <c:showBubbleSize val="0"/>
        </c:dLbls>
        <c:gapWidth val="219"/>
        <c:overlap val="-27"/>
        <c:axId val="1973022624"/>
        <c:axId val="1973033856"/>
      </c:barChart>
      <c:catAx>
        <c:axId val="1973022624"/>
        <c:scaling>
          <c:orientation val="minMax"/>
        </c:scaling>
        <c:delete val="0"/>
        <c:axPos val="b"/>
        <c:numFmt formatCode="General" sourceLinked="1"/>
        <c:majorTickMark val="none"/>
        <c:minorTickMark val="none"/>
        <c:tickLblPos val="nextTo"/>
        <c:spPr>
          <a:noFill/>
          <a:ln w="9525" cap="flat" cmpd="sng" algn="ctr">
            <a:solidFill>
              <a:srgbClr val="404040"/>
            </a:solidFill>
            <a:round/>
          </a:ln>
          <a:effectLst/>
        </c:spPr>
        <c:txPr>
          <a:bodyPr rot="-6000000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crossAx val="1973033856"/>
        <c:crosses val="autoZero"/>
        <c:auto val="1"/>
        <c:lblAlgn val="ctr"/>
        <c:lblOffset val="100"/>
        <c:noMultiLvlLbl val="0"/>
      </c:catAx>
      <c:valAx>
        <c:axId val="1973033856"/>
        <c:scaling>
          <c:orientation val="minMax"/>
        </c:scaling>
        <c:delete val="1"/>
        <c:axPos val="l"/>
        <c:numFmt formatCode="0%" sourceLinked="1"/>
        <c:majorTickMark val="none"/>
        <c:minorTickMark val="none"/>
        <c:tickLblPos val="nextTo"/>
        <c:crossAx val="19730226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sz="900" b="1">
          <a:solidFill>
            <a:srgbClr val="404040"/>
          </a:solidFill>
          <a:latin typeface="Century Gothic" panose="020B0502020202020204" pitchFamily="34" charset="0"/>
        </a:defRPr>
      </a:pPr>
      <a:endParaRPr lang="es-E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'4.1.2 G49'!$E$3</c:f>
              <c:strCache>
                <c:ptCount val="1"/>
                <c:pt idx="0">
                  <c:v>Pública</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'4.1.2 G49'!$D$4:$D$6</c:f>
              <c:strCache>
                <c:ptCount val="3"/>
                <c:pt idx="0">
                  <c:v>Menos de 50 camas</c:v>
                </c:pt>
                <c:pt idx="1">
                  <c:v>Entre 50 y 100 camas</c:v>
                </c:pt>
                <c:pt idx="2">
                  <c:v>Más de 100 camas</c:v>
                </c:pt>
              </c:strCache>
            </c:strRef>
          </c:cat>
          <c:val>
            <c:numRef>
              <c:f>'4.1.2 G49'!$E$4:$E$6</c:f>
              <c:numCache>
                <c:formatCode>0%</c:formatCode>
                <c:ptCount val="3"/>
                <c:pt idx="0">
                  <c:v>0.86</c:v>
                </c:pt>
                <c:pt idx="1">
                  <c:v>0.56999999999999995</c:v>
                </c:pt>
                <c:pt idx="2">
                  <c:v>0.27</c:v>
                </c:pt>
              </c:numCache>
            </c:numRef>
          </c:val>
          <c:extLst>
            <c:ext xmlns:c16="http://schemas.microsoft.com/office/drawing/2014/chart" uri="{C3380CC4-5D6E-409C-BE32-E72D297353CC}">
              <c16:uniqueId val="{00000000-D9A2-4B0F-9BEC-166BA93CD612}"/>
            </c:ext>
          </c:extLst>
        </c:ser>
        <c:ser>
          <c:idx val="1"/>
          <c:order val="1"/>
          <c:tx>
            <c:strRef>
              <c:f>'4.1.2 G49'!$F$3</c:f>
              <c:strCache>
                <c:ptCount val="1"/>
                <c:pt idx="0">
                  <c:v>Privada</c:v>
                </c:pt>
              </c:strCache>
            </c:strRef>
          </c:tx>
          <c:spPr>
            <a:solidFill>
              <a:srgbClr val="B4B4B4"/>
            </a:solidFill>
            <a:ln>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'4.1.2 G49'!$D$4:$D$6</c:f>
              <c:strCache>
                <c:ptCount val="3"/>
                <c:pt idx="0">
                  <c:v>Menos de 50 camas</c:v>
                </c:pt>
                <c:pt idx="1">
                  <c:v>Entre 50 y 100 camas</c:v>
                </c:pt>
                <c:pt idx="2">
                  <c:v>Más de 100 camas</c:v>
                </c:pt>
              </c:strCache>
            </c:strRef>
          </c:cat>
          <c:val>
            <c:numRef>
              <c:f>'4.1.2 G49'!$F$4:$F$6</c:f>
              <c:numCache>
                <c:formatCode>0%</c:formatCode>
                <c:ptCount val="3"/>
                <c:pt idx="0">
                  <c:v>0.14000000000000001</c:v>
                </c:pt>
                <c:pt idx="1">
                  <c:v>0.43</c:v>
                </c:pt>
                <c:pt idx="2">
                  <c:v>0.73</c:v>
                </c:pt>
              </c:numCache>
            </c:numRef>
          </c:val>
          <c:extLst>
            <c:ext xmlns:c16="http://schemas.microsoft.com/office/drawing/2014/chart" uri="{C3380CC4-5D6E-409C-BE32-E72D297353CC}">
              <c16:uniqueId val="{00000001-D9A2-4B0F-9BEC-166BA93CD612}"/>
            </c:ext>
          </c:extLst>
        </c:ser>
        <c:dLbls>
          <c:dLblPos val="outEnd"/>
          <c:showLegendKey val="0"/>
          <c:showVal val="1"/>
          <c:showCatName val="0"/>
          <c:showSerName val="0"/>
          <c:showPercent val="0"/>
          <c:showBubbleSize val="0"/>
        </c:dLbls>
        <c:gapWidth val="219"/>
        <c:overlap val="-27"/>
        <c:axId val="1973022624"/>
        <c:axId val="1973033856"/>
      </c:barChart>
      <c:catAx>
        <c:axId val="1973022624"/>
        <c:scaling>
          <c:orientation val="minMax"/>
        </c:scaling>
        <c:delete val="0"/>
        <c:axPos val="b"/>
        <c:numFmt formatCode="General" sourceLinked="1"/>
        <c:majorTickMark val="none"/>
        <c:minorTickMark val="none"/>
        <c:tickLblPos val="nextTo"/>
        <c:spPr>
          <a:noFill/>
          <a:ln w="9525" cap="flat" cmpd="sng" algn="ctr">
            <a:solidFill>
              <a:srgbClr val="404040"/>
            </a:solidFill>
            <a:round/>
          </a:ln>
          <a:effectLst/>
        </c:spPr>
        <c:txPr>
          <a:bodyPr rot="-6000000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crossAx val="1973033856"/>
        <c:crosses val="autoZero"/>
        <c:auto val="1"/>
        <c:lblAlgn val="ctr"/>
        <c:lblOffset val="100"/>
        <c:noMultiLvlLbl val="0"/>
      </c:catAx>
      <c:valAx>
        <c:axId val="1973033856"/>
        <c:scaling>
          <c:orientation val="minMax"/>
        </c:scaling>
        <c:delete val="1"/>
        <c:axPos val="l"/>
        <c:numFmt formatCode="0%" sourceLinked="1"/>
        <c:majorTickMark val="none"/>
        <c:minorTickMark val="none"/>
        <c:tickLblPos val="nextTo"/>
        <c:crossAx val="19730226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sz="900" b="1">
          <a:solidFill>
            <a:srgbClr val="404040"/>
          </a:solidFill>
          <a:latin typeface="Century Gothic" panose="020B0502020202020204" pitchFamily="34" charset="0"/>
        </a:defRPr>
      </a:pPr>
      <a:endParaRPr lang="es-E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417169700257386E-2"/>
          <c:y val="3.8055241181717811E-2"/>
          <c:w val="0.97420159047102406"/>
          <c:h val="0.76711033411033414"/>
        </c:manualLayout>
      </c:layout>
      <c:barChart>
        <c:barDir val="col"/>
        <c:grouping val="clustered"/>
        <c:varyColors val="0"/>
        <c:ser>
          <c:idx val="0"/>
          <c:order val="0"/>
          <c:tx>
            <c:strRef>
              <c:f>'4.1.2 G50'!$D$5</c:f>
              <c:strCache>
                <c:ptCount val="1"/>
                <c:pt idx="0">
                  <c:v>Gestión directa</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'4.1.2 G50'!$E$4:$G$4</c:f>
              <c:strCache>
                <c:ptCount val="3"/>
                <c:pt idx="0">
                  <c:v>Ayuntamientos</c:v>
                </c:pt>
                <c:pt idx="1">
                  <c:v>Comunidad</c:v>
                </c:pt>
                <c:pt idx="2">
                  <c:v>Total camas públicas</c:v>
                </c:pt>
              </c:strCache>
            </c:strRef>
          </c:cat>
          <c:val>
            <c:numRef>
              <c:f>'4.1.2 G50'!$E$5:$G$5</c:f>
              <c:numCache>
                <c:formatCode>0%</c:formatCode>
                <c:ptCount val="3"/>
                <c:pt idx="0">
                  <c:v>0.51</c:v>
                </c:pt>
                <c:pt idx="1">
                  <c:v>0.79</c:v>
                </c:pt>
                <c:pt idx="2">
                  <c:v>0.6</c:v>
                </c:pt>
              </c:numCache>
            </c:numRef>
          </c:val>
          <c:extLst>
            <c:ext xmlns:c16="http://schemas.microsoft.com/office/drawing/2014/chart" uri="{C3380CC4-5D6E-409C-BE32-E72D297353CC}">
              <c16:uniqueId val="{00000000-3A4F-4B1B-946F-9985AA1A0A7B}"/>
            </c:ext>
          </c:extLst>
        </c:ser>
        <c:ser>
          <c:idx val="1"/>
          <c:order val="1"/>
          <c:tx>
            <c:strRef>
              <c:f>'4.1.2 G50'!$D$6</c:f>
              <c:strCache>
                <c:ptCount val="1"/>
                <c:pt idx="0">
                  <c:v>Gestión indirecta</c:v>
                </c:pt>
              </c:strCache>
            </c:strRef>
          </c:tx>
          <c:spPr>
            <a:solidFill>
              <a:srgbClr val="B4B4B4"/>
            </a:solidFill>
            <a:ln>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'4.1.2 G50'!$E$4:$G$4</c:f>
              <c:strCache>
                <c:ptCount val="3"/>
                <c:pt idx="0">
                  <c:v>Ayuntamientos</c:v>
                </c:pt>
                <c:pt idx="1">
                  <c:v>Comunidad</c:v>
                </c:pt>
                <c:pt idx="2">
                  <c:v>Total camas públicas</c:v>
                </c:pt>
              </c:strCache>
            </c:strRef>
          </c:cat>
          <c:val>
            <c:numRef>
              <c:f>'4.1.2 G50'!$E$6:$G$6</c:f>
              <c:numCache>
                <c:formatCode>0%</c:formatCode>
                <c:ptCount val="3"/>
                <c:pt idx="0">
                  <c:v>0.49</c:v>
                </c:pt>
                <c:pt idx="1">
                  <c:v>0.21</c:v>
                </c:pt>
                <c:pt idx="2">
                  <c:v>0.4</c:v>
                </c:pt>
              </c:numCache>
            </c:numRef>
          </c:val>
          <c:extLst>
            <c:ext xmlns:c16="http://schemas.microsoft.com/office/drawing/2014/chart" uri="{C3380CC4-5D6E-409C-BE32-E72D297353CC}">
              <c16:uniqueId val="{00000001-3A4F-4B1B-946F-9985AA1A0A7B}"/>
            </c:ext>
          </c:extLst>
        </c:ser>
        <c:dLbls>
          <c:dLblPos val="outEnd"/>
          <c:showLegendKey val="0"/>
          <c:showVal val="1"/>
          <c:showCatName val="0"/>
          <c:showSerName val="0"/>
          <c:showPercent val="0"/>
          <c:showBubbleSize val="0"/>
        </c:dLbls>
        <c:gapWidth val="219"/>
        <c:overlap val="-27"/>
        <c:axId val="1973022624"/>
        <c:axId val="1973033856"/>
        <c:extLst/>
      </c:barChart>
      <c:catAx>
        <c:axId val="1973022624"/>
        <c:scaling>
          <c:orientation val="minMax"/>
        </c:scaling>
        <c:delete val="0"/>
        <c:axPos val="b"/>
        <c:numFmt formatCode="General" sourceLinked="1"/>
        <c:majorTickMark val="none"/>
        <c:minorTickMark val="none"/>
        <c:tickLblPos val="nextTo"/>
        <c:spPr>
          <a:noFill/>
          <a:ln w="9525" cap="flat" cmpd="sng" algn="ctr">
            <a:solidFill>
              <a:srgbClr val="404040"/>
            </a:solidFill>
            <a:round/>
          </a:ln>
          <a:effectLst/>
        </c:spPr>
        <c:txPr>
          <a:bodyPr rot="-6000000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crossAx val="1973033856"/>
        <c:crosses val="autoZero"/>
        <c:auto val="1"/>
        <c:lblAlgn val="ctr"/>
        <c:lblOffset val="100"/>
        <c:noMultiLvlLbl val="0"/>
      </c:catAx>
      <c:valAx>
        <c:axId val="1973033856"/>
        <c:scaling>
          <c:orientation val="minMax"/>
        </c:scaling>
        <c:delete val="1"/>
        <c:axPos val="l"/>
        <c:numFmt formatCode="0%" sourceLinked="1"/>
        <c:majorTickMark val="none"/>
        <c:minorTickMark val="none"/>
        <c:tickLblPos val="nextTo"/>
        <c:crossAx val="19730226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sz="900" b="1">
          <a:solidFill>
            <a:srgbClr val="404040"/>
          </a:solidFill>
          <a:latin typeface="Century Gothic" panose="020B0502020202020204" pitchFamily="34" charset="0"/>
        </a:defRPr>
      </a:pPr>
      <a:endParaRPr lang="es-E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415249042145594"/>
          <c:y val="5.0435580009170103E-2"/>
          <c:w val="0.73584750957854395"/>
          <c:h val="0.84420520036835078"/>
        </c:manualLayout>
      </c:layout>
      <c:barChart>
        <c:barDir val="bar"/>
        <c:grouping val="clustered"/>
        <c:varyColors val="0"/>
        <c:ser>
          <c:idx val="3"/>
          <c:order val="0"/>
          <c:tx>
            <c:v>rev</c:v>
          </c:tx>
          <c:spPr>
            <a:solidFill>
              <a:srgbClr val="83082A"/>
            </a:solidFill>
            <a:ln>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'4.2.2 G51'!$D$5:$D$7</c:f>
              <c:strCache>
                <c:ptCount val="3"/>
                <c:pt idx="0">
                  <c:v>Nula o prácticamente inexistente</c:v>
                </c:pt>
                <c:pt idx="1">
                  <c:v>Fluida aunque de carácter informal</c:v>
                </c:pt>
                <c:pt idx="2">
                  <c:v>Coordinación formal y sistemática, mediante grupos de trabajo, reuniones o comisiones</c:v>
                </c:pt>
              </c:strCache>
            </c:strRef>
          </c:cat>
          <c:val>
            <c:numRef>
              <c:f>'4.2.2 G51'!$E$5:$E$7</c:f>
              <c:numCache>
                <c:formatCode>0.0%</c:formatCode>
                <c:ptCount val="3"/>
                <c:pt idx="0">
                  <c:v>0.12643678160919541</c:v>
                </c:pt>
                <c:pt idx="1">
                  <c:v>0.77011494252873558</c:v>
                </c:pt>
                <c:pt idx="2">
                  <c:v>0.10344827586206896</c:v>
                </c:pt>
              </c:numCache>
            </c:numRef>
          </c:val>
          <c:extLst>
            <c:ext xmlns:c16="http://schemas.microsoft.com/office/drawing/2014/chart" uri="{C3380CC4-5D6E-409C-BE32-E72D297353CC}">
              <c16:uniqueId val="{00000000-FDD7-446B-8740-43CDE0F6086C}"/>
            </c:ext>
          </c:extLst>
        </c:ser>
        <c:dLbls>
          <c:showLegendKey val="0"/>
          <c:showVal val="0"/>
          <c:showCatName val="0"/>
          <c:showSerName val="0"/>
          <c:showPercent val="0"/>
          <c:showBubbleSize val="0"/>
        </c:dLbls>
        <c:gapWidth val="100"/>
        <c:axId val="566153344"/>
        <c:axId val="494555648"/>
      </c:barChart>
      <c:catAx>
        <c:axId val="566153344"/>
        <c:scaling>
          <c:orientation val="maxMin"/>
        </c:scaling>
        <c:delete val="0"/>
        <c:axPos val="l"/>
        <c:numFmt formatCode="General" sourceLinked="1"/>
        <c:majorTickMark val="none"/>
        <c:minorTickMark val="none"/>
        <c:tickLblPos val="nextTo"/>
        <c:spPr>
          <a:noFill/>
          <a:ln w="3175" cap="flat" cmpd="sng" algn="ctr">
            <a:solidFill>
              <a:srgbClr val="404040"/>
            </a:solidFill>
            <a:round/>
          </a:ln>
          <a:effectLst/>
        </c:spPr>
        <c:txPr>
          <a:bodyPr rot="-6000000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crossAx val="494555648"/>
        <c:crosses val="autoZero"/>
        <c:auto val="1"/>
        <c:lblAlgn val="ctr"/>
        <c:lblOffset val="100"/>
        <c:noMultiLvlLbl val="0"/>
      </c:catAx>
      <c:valAx>
        <c:axId val="494555648"/>
        <c:scaling>
          <c:orientation val="minMax"/>
        </c:scaling>
        <c:delete val="1"/>
        <c:axPos val="t"/>
        <c:numFmt formatCode="General" sourceLinked="0"/>
        <c:majorTickMark val="none"/>
        <c:minorTickMark val="none"/>
        <c:tickLblPos val="nextTo"/>
        <c:crossAx val="566153344"/>
        <c:crosses val="autoZero"/>
        <c:crossBetween val="between"/>
        <c:majorUnit val="0.2"/>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900" b="1">
          <a:solidFill>
            <a:srgbClr val="404040"/>
          </a:solidFill>
          <a:latin typeface="Century Gothic" panose="020B0502020202020204" pitchFamily="34" charset="0"/>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rgbClr val="B4B4B4"/>
            </a:solidFill>
            <a:ln>
              <a:solidFill>
                <a:srgbClr val="B4B4B4"/>
              </a:solidFill>
            </a:ln>
            <a:effectLst/>
          </c:spPr>
          <c:invertIfNegative val="0"/>
          <c:dPt>
            <c:idx val="0"/>
            <c:invertIfNegative val="0"/>
            <c:bubble3D val="0"/>
            <c:spPr>
              <a:solidFill>
                <a:srgbClr val="B4B4B4"/>
              </a:solidFill>
              <a:ln>
                <a:solidFill>
                  <a:srgbClr val="B4B4B4"/>
                </a:solidFill>
              </a:ln>
              <a:effectLst/>
            </c:spPr>
            <c:extLst>
              <c:ext xmlns:c16="http://schemas.microsoft.com/office/drawing/2014/chart" uri="{C3380CC4-5D6E-409C-BE32-E72D297353CC}">
                <c16:uniqueId val="{00000001-6110-474C-8E8B-7007B52D288A}"/>
              </c:ext>
            </c:extLst>
          </c:dPt>
          <c:dPt>
            <c:idx val="7"/>
            <c:invertIfNegative val="0"/>
            <c:bubble3D val="0"/>
            <c:spPr>
              <a:solidFill>
                <a:srgbClr val="83082A"/>
              </a:solidFill>
              <a:ln>
                <a:solidFill>
                  <a:srgbClr val="B4B4B4"/>
                </a:solidFill>
              </a:ln>
              <a:effectLst/>
            </c:spPr>
            <c:extLst>
              <c:ext xmlns:c16="http://schemas.microsoft.com/office/drawing/2014/chart" uri="{C3380CC4-5D6E-409C-BE32-E72D297353CC}">
                <c16:uniqueId val="{00000003-6110-474C-8E8B-7007B52D288A}"/>
              </c:ext>
            </c:extLst>
          </c:dPt>
          <c:dPt>
            <c:idx val="12"/>
            <c:invertIfNegative val="0"/>
            <c:bubble3D val="0"/>
            <c:spPr>
              <a:solidFill>
                <a:srgbClr val="83082A"/>
              </a:solidFill>
              <a:ln>
                <a:solidFill>
                  <a:srgbClr val="B4B4B4"/>
                </a:solidFill>
              </a:ln>
              <a:effectLst/>
            </c:spPr>
            <c:extLst>
              <c:ext xmlns:c16="http://schemas.microsoft.com/office/drawing/2014/chart" uri="{C3380CC4-5D6E-409C-BE32-E72D297353CC}">
                <c16:uniqueId val="{00000005-6110-474C-8E8B-7007B52D288A}"/>
              </c:ext>
            </c:extLst>
          </c:dPt>
          <c:dLbls>
            <c:numFmt formatCode="#,##0" sourceLinked="0"/>
            <c:spPr>
              <a:noFill/>
              <a:ln>
                <a:noFill/>
              </a:ln>
              <a:effectLst/>
            </c:spPr>
            <c:txPr>
              <a:bodyPr rot="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'2.1.1 G6'!$D$5:$D$22</c:f>
              <c:strCache>
                <c:ptCount val="18"/>
                <c:pt idx="0">
                  <c:v>CAT</c:v>
                </c:pt>
                <c:pt idx="1">
                  <c:v>CNT</c:v>
                </c:pt>
                <c:pt idx="2">
                  <c:v>CVA</c:v>
                </c:pt>
                <c:pt idx="3">
                  <c:v>GAL</c:v>
                </c:pt>
                <c:pt idx="4">
                  <c:v>AST</c:v>
                </c:pt>
                <c:pt idx="5">
                  <c:v>MAD</c:v>
                </c:pt>
                <c:pt idx="6">
                  <c:v>NAV</c:v>
                </c:pt>
                <c:pt idx="7">
                  <c:v>TOT. NAC.</c:v>
                </c:pt>
                <c:pt idx="8">
                  <c:v>ARA</c:v>
                </c:pt>
                <c:pt idx="9">
                  <c:v>BAL</c:v>
                </c:pt>
                <c:pt idx="10">
                  <c:v>MUR</c:v>
                </c:pt>
                <c:pt idx="11">
                  <c:v>CYL</c:v>
                </c:pt>
                <c:pt idx="12">
                  <c:v>EXT</c:v>
                </c:pt>
                <c:pt idx="13">
                  <c:v>RIO</c:v>
                </c:pt>
                <c:pt idx="14">
                  <c:v>AND</c:v>
                </c:pt>
                <c:pt idx="15">
                  <c:v>PVA</c:v>
                </c:pt>
                <c:pt idx="16">
                  <c:v>CAN</c:v>
                </c:pt>
                <c:pt idx="17">
                  <c:v>CLM</c:v>
                </c:pt>
              </c:strCache>
            </c:strRef>
          </c:cat>
          <c:val>
            <c:numRef>
              <c:f>'2.1.1 G6'!$E$5:$E$22</c:f>
              <c:numCache>
                <c:formatCode>#,##0.00</c:formatCode>
                <c:ptCount val="18"/>
                <c:pt idx="0">
                  <c:v>236.73909423157573</c:v>
                </c:pt>
                <c:pt idx="1">
                  <c:v>219.99653258650582</c:v>
                </c:pt>
                <c:pt idx="2">
                  <c:v>205.82199403996353</c:v>
                </c:pt>
                <c:pt idx="3">
                  <c:v>201.87206962348679</c:v>
                </c:pt>
                <c:pt idx="4">
                  <c:v>198.68962992987642</c:v>
                </c:pt>
                <c:pt idx="5">
                  <c:v>192.82514694570364</c:v>
                </c:pt>
                <c:pt idx="6">
                  <c:v>191.11787366654326</c:v>
                </c:pt>
                <c:pt idx="7">
                  <c:v>189.42960666762542</c:v>
                </c:pt>
                <c:pt idx="8">
                  <c:v>188.07824311824183</c:v>
                </c:pt>
                <c:pt idx="9">
                  <c:v>181.07760955029886</c:v>
                </c:pt>
                <c:pt idx="10">
                  <c:v>181.06485030959252</c:v>
                </c:pt>
                <c:pt idx="11">
                  <c:v>177.70930994264168</c:v>
                </c:pt>
                <c:pt idx="12">
                  <c:v>174.7365898966957</c:v>
                </c:pt>
                <c:pt idx="13">
                  <c:v>169.14114416729842</c:v>
                </c:pt>
                <c:pt idx="14">
                  <c:v>164.34037474044229</c:v>
                </c:pt>
                <c:pt idx="15">
                  <c:v>162.55226227544162</c:v>
                </c:pt>
                <c:pt idx="16">
                  <c:v>156.05715630364992</c:v>
                </c:pt>
                <c:pt idx="17">
                  <c:v>145.77727014894464</c:v>
                </c:pt>
              </c:numCache>
            </c:numRef>
          </c:val>
          <c:extLst>
            <c:ext xmlns:c16="http://schemas.microsoft.com/office/drawing/2014/chart" uri="{C3380CC4-5D6E-409C-BE32-E72D297353CC}">
              <c16:uniqueId val="{00000006-6110-474C-8E8B-7007B52D288A}"/>
            </c:ext>
          </c:extLst>
        </c:ser>
        <c:dLbls>
          <c:dLblPos val="outEnd"/>
          <c:showLegendKey val="0"/>
          <c:showVal val="1"/>
          <c:showCatName val="0"/>
          <c:showSerName val="0"/>
          <c:showPercent val="0"/>
          <c:showBubbleSize val="0"/>
        </c:dLbls>
        <c:gapWidth val="150"/>
        <c:axId val="544641104"/>
        <c:axId val="544641432"/>
      </c:barChart>
      <c:catAx>
        <c:axId val="544641104"/>
        <c:scaling>
          <c:orientation val="maxMin"/>
        </c:scaling>
        <c:delete val="0"/>
        <c:axPos val="l"/>
        <c:numFmt formatCode="General" sourceLinked="1"/>
        <c:majorTickMark val="none"/>
        <c:minorTickMark val="none"/>
        <c:tickLblPos val="nextTo"/>
        <c:spPr>
          <a:noFill/>
          <a:ln w="9525" cap="flat" cmpd="sng" algn="ctr">
            <a:solidFill>
              <a:srgbClr val="404040"/>
            </a:solidFill>
            <a:round/>
          </a:ln>
          <a:effectLst/>
        </c:spPr>
        <c:txPr>
          <a:bodyPr rot="0" spcFirstLastPara="1" vertOverflow="ellipsis"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crossAx val="544641432"/>
        <c:crosses val="autoZero"/>
        <c:auto val="0"/>
        <c:lblAlgn val="ctr"/>
        <c:lblOffset val="100"/>
        <c:noMultiLvlLbl val="0"/>
      </c:catAx>
      <c:valAx>
        <c:axId val="544641432"/>
        <c:scaling>
          <c:orientation val="minMax"/>
        </c:scaling>
        <c:delete val="1"/>
        <c:axPos val="t"/>
        <c:numFmt formatCode="#,##0" sourceLinked="0"/>
        <c:majorTickMark val="none"/>
        <c:minorTickMark val="none"/>
        <c:tickLblPos val="nextTo"/>
        <c:crossAx val="54464110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900" b="1">
          <a:solidFill>
            <a:srgbClr val="404040"/>
          </a:solidFill>
          <a:latin typeface="Century Gothic" panose="020B0502020202020204" pitchFamily="34" charset="0"/>
        </a:defRPr>
      </a:pPr>
      <a:endParaRPr lang="es-ES"/>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254329501915713"/>
          <c:y val="5.0435580009170103E-2"/>
          <c:w val="0.67745670498084287"/>
          <c:h val="0.84420520036835078"/>
        </c:manualLayout>
      </c:layout>
      <c:barChart>
        <c:barDir val="bar"/>
        <c:grouping val="clustered"/>
        <c:varyColors val="0"/>
        <c:ser>
          <c:idx val="3"/>
          <c:order val="0"/>
          <c:spPr>
            <a:solidFill>
              <a:srgbClr val="83082A"/>
            </a:solidFill>
            <a:ln>
              <a:noFill/>
            </a:ln>
            <a:effectLst/>
          </c:spPr>
          <c:invertIfNegative val="0"/>
          <c:dLbls>
            <c:spPr>
              <a:noFill/>
              <a:ln>
                <a:noFill/>
              </a:ln>
              <a:effectLst/>
            </c:spPr>
            <c:txPr>
              <a:bodyPr rot="0" spcFirstLastPara="1" vertOverflow="ellipsis" vert="horz" wrap="square" anchor="ctr" anchorCtr="1"/>
              <a:lstStyle/>
              <a:p>
                <a:pPr>
                  <a:defRPr sz="800" b="1" i="0" u="none" strike="noStrike" kern="1200" baseline="0">
                    <a:solidFill>
                      <a:srgbClr val="404040"/>
                    </a:solidFill>
                    <a:latin typeface="Century Gothic" panose="020B0502020202020204" pitchFamily="34" charset="0"/>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'4.2.2 G52'!$D$5:$D$7</c:f>
              <c:strCache>
                <c:ptCount val="3"/>
                <c:pt idx="0">
                  <c:v>Nula o prácticamente inexistente</c:v>
                </c:pt>
                <c:pt idx="1">
                  <c:v>Fluida aunque de carácter informal</c:v>
                </c:pt>
                <c:pt idx="2">
                  <c:v>Coordinación formal y sistemática, mediante grupos de trabajo, reuniones o comisiones</c:v>
                </c:pt>
              </c:strCache>
            </c:strRef>
          </c:cat>
          <c:val>
            <c:numRef>
              <c:f>'4.2.2 G52'!$E$5:$E$7</c:f>
              <c:numCache>
                <c:formatCode>0.0%</c:formatCode>
                <c:ptCount val="3"/>
                <c:pt idx="0">
                  <c:v>0.42528735632183906</c:v>
                </c:pt>
                <c:pt idx="1">
                  <c:v>0.48275862068965519</c:v>
                </c:pt>
                <c:pt idx="2">
                  <c:v>9.1954022988505746E-2</c:v>
                </c:pt>
              </c:numCache>
            </c:numRef>
          </c:val>
          <c:extLst>
            <c:ext xmlns:c16="http://schemas.microsoft.com/office/drawing/2014/chart" uri="{C3380CC4-5D6E-409C-BE32-E72D297353CC}">
              <c16:uniqueId val="{00000000-E3A4-4930-8E04-B1BAA09A7511}"/>
            </c:ext>
          </c:extLst>
        </c:ser>
        <c:dLbls>
          <c:showLegendKey val="0"/>
          <c:showVal val="0"/>
          <c:showCatName val="0"/>
          <c:showSerName val="0"/>
          <c:showPercent val="0"/>
          <c:showBubbleSize val="0"/>
        </c:dLbls>
        <c:gapWidth val="100"/>
        <c:axId val="566153344"/>
        <c:axId val="494555648"/>
      </c:barChart>
      <c:catAx>
        <c:axId val="566153344"/>
        <c:scaling>
          <c:orientation val="maxMin"/>
        </c:scaling>
        <c:delete val="0"/>
        <c:axPos val="l"/>
        <c:numFmt formatCode="General" sourceLinked="1"/>
        <c:majorTickMark val="none"/>
        <c:minorTickMark val="none"/>
        <c:tickLblPos val="nextTo"/>
        <c:spPr>
          <a:noFill/>
          <a:ln w="3175" cap="flat" cmpd="sng" algn="ctr">
            <a:solidFill>
              <a:srgbClr val="404040"/>
            </a:solidFill>
            <a:round/>
          </a:ln>
          <a:effectLst/>
        </c:spPr>
        <c:txPr>
          <a:bodyPr rot="-60000000" spcFirstLastPara="1" vertOverflow="ellipsis" vert="horz" wrap="square" anchor="ctr" anchorCtr="1"/>
          <a:lstStyle/>
          <a:p>
            <a:pPr>
              <a:defRPr sz="800" b="1" i="0" u="none" strike="noStrike" kern="1200" baseline="0">
                <a:solidFill>
                  <a:srgbClr val="404040"/>
                </a:solidFill>
                <a:latin typeface="Century Gothic" panose="020B0502020202020204" pitchFamily="34" charset="0"/>
                <a:ea typeface="+mn-ea"/>
                <a:cs typeface="+mn-cs"/>
              </a:defRPr>
            </a:pPr>
            <a:endParaRPr lang="es-ES"/>
          </a:p>
        </c:txPr>
        <c:crossAx val="494555648"/>
        <c:crosses val="autoZero"/>
        <c:auto val="1"/>
        <c:lblAlgn val="ctr"/>
        <c:lblOffset val="100"/>
        <c:noMultiLvlLbl val="0"/>
      </c:catAx>
      <c:valAx>
        <c:axId val="494555648"/>
        <c:scaling>
          <c:orientation val="minMax"/>
        </c:scaling>
        <c:delete val="1"/>
        <c:axPos val="t"/>
        <c:numFmt formatCode="General" sourceLinked="0"/>
        <c:majorTickMark val="none"/>
        <c:minorTickMark val="none"/>
        <c:tickLblPos val="nextTo"/>
        <c:crossAx val="566153344"/>
        <c:crosses val="autoZero"/>
        <c:crossBetween val="between"/>
        <c:majorUnit val="0.2"/>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00" b="1">
          <a:solidFill>
            <a:srgbClr val="404040"/>
          </a:solidFill>
          <a:latin typeface="Century Gothic" panose="020B0502020202020204" pitchFamily="34" charset="0"/>
        </a:defRPr>
      </a:pPr>
      <a:endParaRPr lang="es-ES"/>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9013108443378893"/>
          <c:y val="5.0435580009170103E-2"/>
          <c:w val="0.70986891556621101"/>
          <c:h val="0.84420520036835078"/>
        </c:manualLayout>
      </c:layout>
      <c:barChart>
        <c:barDir val="bar"/>
        <c:grouping val="clustered"/>
        <c:varyColors val="0"/>
        <c:ser>
          <c:idx val="3"/>
          <c:order val="0"/>
          <c:tx>
            <c:strRef>
              <c:f>'4.2.2 G53'!$E$4</c:f>
              <c:strCache>
                <c:ptCount val="1"/>
                <c:pt idx="0">
                  <c:v>% centros</c:v>
                </c:pt>
              </c:strCache>
            </c:strRef>
          </c:tx>
          <c:spPr>
            <a:solidFill>
              <a:srgbClr val="83082A"/>
            </a:solidFill>
            <a:ln>
              <a:noFill/>
            </a:ln>
            <a:effectLst/>
          </c:spPr>
          <c:invertIfNegative val="0"/>
          <c:dLbls>
            <c:dLbl>
              <c:idx val="2"/>
              <c:layout>
                <c:manualLayout>
                  <c:x val="-5.1091954022988509E-2"/>
                  <c:y val="0"/>
                </c:manualLayout>
              </c:layout>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Century Gothic" panose="020B0502020202020204" pitchFamily="34" charset="0"/>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ABF-4BCE-BC14-FA959D72CEA5}"/>
                </c:ext>
              </c:extLst>
            </c:dLbl>
            <c:spPr>
              <a:noFill/>
              <a:ln>
                <a:noFill/>
              </a:ln>
              <a:effectLst/>
            </c:spPr>
            <c:txPr>
              <a:bodyPr rot="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'4.2.2 G53'!$D$5:$D$8</c:f>
              <c:strCache>
                <c:ptCount val="4"/>
                <c:pt idx="0">
                  <c:v>Sí, de forma sistemática</c:v>
                </c:pt>
                <c:pt idx="1">
                  <c:v>Sí, de forma esporádica (det pacientes nuevos, ingresos, altas)</c:v>
                </c:pt>
                <c:pt idx="2">
                  <c:v>No</c:v>
                </c:pt>
                <c:pt idx="3">
                  <c:v>No lo sé</c:v>
                </c:pt>
              </c:strCache>
            </c:strRef>
          </c:cat>
          <c:val>
            <c:numRef>
              <c:f>'4.2.2 G53'!$E$5:$E$8</c:f>
              <c:numCache>
                <c:formatCode>0.0%</c:formatCode>
                <c:ptCount val="4"/>
                <c:pt idx="0">
                  <c:v>0.33333333333333331</c:v>
                </c:pt>
                <c:pt idx="1">
                  <c:v>0.19500000000000001</c:v>
                </c:pt>
                <c:pt idx="2">
                  <c:v>0.379</c:v>
                </c:pt>
                <c:pt idx="3">
                  <c:v>9.1999999999999998E-2</c:v>
                </c:pt>
              </c:numCache>
            </c:numRef>
          </c:val>
          <c:extLst>
            <c:ext xmlns:c16="http://schemas.microsoft.com/office/drawing/2014/chart" uri="{C3380CC4-5D6E-409C-BE32-E72D297353CC}">
              <c16:uniqueId val="{00000000-6046-40F8-8DD8-5F559E1BDD0E}"/>
            </c:ext>
          </c:extLst>
        </c:ser>
        <c:dLbls>
          <c:showLegendKey val="0"/>
          <c:showVal val="0"/>
          <c:showCatName val="0"/>
          <c:showSerName val="0"/>
          <c:showPercent val="0"/>
          <c:showBubbleSize val="0"/>
        </c:dLbls>
        <c:gapWidth val="100"/>
        <c:axId val="566153344"/>
        <c:axId val="494555648"/>
      </c:barChart>
      <c:catAx>
        <c:axId val="566153344"/>
        <c:scaling>
          <c:orientation val="maxMin"/>
        </c:scaling>
        <c:delete val="0"/>
        <c:axPos val="l"/>
        <c:numFmt formatCode="General" sourceLinked="1"/>
        <c:majorTickMark val="none"/>
        <c:minorTickMark val="none"/>
        <c:tickLblPos val="nextTo"/>
        <c:spPr>
          <a:noFill/>
          <a:ln w="3175" cap="flat" cmpd="sng" algn="ctr">
            <a:solidFill>
              <a:srgbClr val="404040"/>
            </a:solidFill>
            <a:round/>
          </a:ln>
          <a:effectLst/>
        </c:spPr>
        <c:txPr>
          <a:bodyPr rot="-6000000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crossAx val="494555648"/>
        <c:crosses val="autoZero"/>
        <c:auto val="1"/>
        <c:lblAlgn val="ctr"/>
        <c:lblOffset val="100"/>
        <c:noMultiLvlLbl val="0"/>
      </c:catAx>
      <c:valAx>
        <c:axId val="494555648"/>
        <c:scaling>
          <c:orientation val="minMax"/>
        </c:scaling>
        <c:delete val="1"/>
        <c:axPos val="t"/>
        <c:numFmt formatCode="General" sourceLinked="0"/>
        <c:majorTickMark val="none"/>
        <c:minorTickMark val="none"/>
        <c:tickLblPos val="nextTo"/>
        <c:crossAx val="566153344"/>
        <c:crosses val="autoZero"/>
        <c:crossBetween val="between"/>
        <c:majorUnit val="0.2"/>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900" b="1">
          <a:solidFill>
            <a:srgbClr val="404040"/>
          </a:solidFill>
          <a:latin typeface="Century Gothic" panose="020B0502020202020204" pitchFamily="34" charset="0"/>
        </a:defRPr>
      </a:pPr>
      <a:endParaRPr lang="es-ES"/>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3392413793103448"/>
          <c:y val="5.0435466128555054E-2"/>
          <c:w val="0.66607586206896552"/>
          <c:h val="0.84420520036835078"/>
        </c:manualLayout>
      </c:layout>
      <c:barChart>
        <c:barDir val="bar"/>
        <c:grouping val="clustered"/>
        <c:varyColors val="0"/>
        <c:ser>
          <c:idx val="3"/>
          <c:order val="0"/>
          <c:tx>
            <c:strRef>
              <c:f>'4.2.2 G54'!$E$5</c:f>
              <c:strCache>
                <c:ptCount val="1"/>
                <c:pt idx="0">
                  <c:v>Nuevo ingreso en el centro</c:v>
                </c:pt>
              </c:strCache>
            </c:strRef>
          </c:tx>
          <c:spPr>
            <a:solidFill>
              <a:srgbClr val="83082A"/>
            </a:solidFill>
            <a:ln>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'4.2.2 G54'!$D$6:$D$10</c:f>
              <c:strCache>
                <c:ptCount val="5"/>
                <c:pt idx="0">
                  <c:v>Se comparte cierta información en papel</c:v>
                </c:pt>
                <c:pt idx="1">
                  <c:v>Acceso a través de HCE e inform. farmacoterapéutica</c:v>
                </c:pt>
                <c:pt idx="2">
                  <c:v>De forma informal a través del residente o familiares</c:v>
                </c:pt>
                <c:pt idx="3">
                  <c:v>No se comparte información</c:v>
                </c:pt>
                <c:pt idx="4">
                  <c:v>Otro</c:v>
                </c:pt>
              </c:strCache>
            </c:strRef>
          </c:cat>
          <c:val>
            <c:numRef>
              <c:f>'4.2.2 G54'!$E$6:$E$10</c:f>
              <c:numCache>
                <c:formatCode>0.0%</c:formatCode>
                <c:ptCount val="5"/>
                <c:pt idx="0">
                  <c:v>0.41379310344827586</c:v>
                </c:pt>
                <c:pt idx="1">
                  <c:v>0.12643678160919541</c:v>
                </c:pt>
                <c:pt idx="2">
                  <c:v>0.57471264367816088</c:v>
                </c:pt>
                <c:pt idx="3">
                  <c:v>6.8965517241379309E-2</c:v>
                </c:pt>
                <c:pt idx="4">
                  <c:v>4.5977011494252873E-2</c:v>
                </c:pt>
              </c:numCache>
            </c:numRef>
          </c:val>
          <c:extLst>
            <c:ext xmlns:c16="http://schemas.microsoft.com/office/drawing/2014/chart" uri="{C3380CC4-5D6E-409C-BE32-E72D297353CC}">
              <c16:uniqueId val="{00000000-7122-41E3-9A47-73D7D03EB0FE}"/>
            </c:ext>
          </c:extLst>
        </c:ser>
        <c:ser>
          <c:idx val="0"/>
          <c:order val="1"/>
          <c:tx>
            <c:strRef>
              <c:f>'4.2.2 G54'!$F$5</c:f>
              <c:strCache>
                <c:ptCount val="1"/>
                <c:pt idx="0">
                  <c:v>Alta hospitalaria</c:v>
                </c:pt>
              </c:strCache>
            </c:strRef>
          </c:tx>
          <c:spPr>
            <a:solidFill>
              <a:srgbClr val="A8A8A8"/>
            </a:solidFill>
            <a:ln>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'4.2.2 G54'!$D$6:$D$10</c:f>
              <c:strCache>
                <c:ptCount val="5"/>
                <c:pt idx="0">
                  <c:v>Se comparte cierta información en papel</c:v>
                </c:pt>
                <c:pt idx="1">
                  <c:v>Acceso a través de HCE e inform. farmacoterapéutica</c:v>
                </c:pt>
                <c:pt idx="2">
                  <c:v>De forma informal a través del residente o familiares</c:v>
                </c:pt>
                <c:pt idx="3">
                  <c:v>No se comparte información</c:v>
                </c:pt>
                <c:pt idx="4">
                  <c:v>Otro</c:v>
                </c:pt>
              </c:strCache>
            </c:strRef>
          </c:cat>
          <c:val>
            <c:numRef>
              <c:f>'4.2.2 G54'!$F$6:$F$10</c:f>
              <c:numCache>
                <c:formatCode>0.0%</c:formatCode>
                <c:ptCount val="5"/>
                <c:pt idx="0">
                  <c:v>0.62068965517241381</c:v>
                </c:pt>
                <c:pt idx="1">
                  <c:v>0.22988505747126436</c:v>
                </c:pt>
                <c:pt idx="2">
                  <c:v>0.31034482758620691</c:v>
                </c:pt>
                <c:pt idx="3">
                  <c:v>1.1494252873563218E-2</c:v>
                </c:pt>
                <c:pt idx="4">
                  <c:v>5.7471264367816091E-2</c:v>
                </c:pt>
              </c:numCache>
            </c:numRef>
          </c:val>
          <c:extLst>
            <c:ext xmlns:c16="http://schemas.microsoft.com/office/drawing/2014/chart" uri="{C3380CC4-5D6E-409C-BE32-E72D297353CC}">
              <c16:uniqueId val="{00000001-7122-41E3-9A47-73D7D03EB0FE}"/>
            </c:ext>
          </c:extLst>
        </c:ser>
        <c:dLbls>
          <c:showLegendKey val="0"/>
          <c:showVal val="0"/>
          <c:showCatName val="0"/>
          <c:showSerName val="0"/>
          <c:showPercent val="0"/>
          <c:showBubbleSize val="0"/>
        </c:dLbls>
        <c:gapWidth val="100"/>
        <c:axId val="566153344"/>
        <c:axId val="494555648"/>
      </c:barChart>
      <c:catAx>
        <c:axId val="566153344"/>
        <c:scaling>
          <c:orientation val="maxMin"/>
        </c:scaling>
        <c:delete val="0"/>
        <c:axPos val="l"/>
        <c:numFmt formatCode="General" sourceLinked="1"/>
        <c:majorTickMark val="none"/>
        <c:minorTickMark val="none"/>
        <c:tickLblPos val="nextTo"/>
        <c:spPr>
          <a:noFill/>
          <a:ln w="3175" cap="flat" cmpd="sng" algn="ctr">
            <a:solidFill>
              <a:srgbClr val="404040"/>
            </a:solidFill>
            <a:round/>
          </a:ln>
          <a:effectLst/>
        </c:spPr>
        <c:txPr>
          <a:bodyPr rot="-6000000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crossAx val="494555648"/>
        <c:crosses val="autoZero"/>
        <c:auto val="1"/>
        <c:lblAlgn val="ctr"/>
        <c:lblOffset val="100"/>
        <c:noMultiLvlLbl val="0"/>
      </c:catAx>
      <c:valAx>
        <c:axId val="494555648"/>
        <c:scaling>
          <c:orientation val="minMax"/>
        </c:scaling>
        <c:delete val="1"/>
        <c:axPos val="t"/>
        <c:numFmt formatCode="General" sourceLinked="0"/>
        <c:majorTickMark val="none"/>
        <c:minorTickMark val="none"/>
        <c:tickLblPos val="nextTo"/>
        <c:crossAx val="566153344"/>
        <c:crosses val="autoZero"/>
        <c:crossBetween val="between"/>
        <c:majorUnit val="0.2"/>
      </c:valAx>
      <c:spPr>
        <a:noFill/>
        <a:ln>
          <a:noFill/>
        </a:ln>
        <a:effectLst/>
      </c:spPr>
    </c:plotArea>
    <c:legend>
      <c:legendPos val="b"/>
      <c:legendEntry>
        <c:idx val="0"/>
        <c:txPr>
          <a:bodyPr rot="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legendEntry>
      <c:legendEntry>
        <c:idx val="1"/>
        <c:txPr>
          <a:bodyPr rot="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legendEntry>
      <c:overlay val="0"/>
      <c:spPr>
        <a:noFill/>
        <a:ln>
          <a:noFill/>
        </a:ln>
        <a:effectLst/>
      </c:spPr>
      <c:txPr>
        <a:bodyPr rot="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sz="900" b="1">
          <a:solidFill>
            <a:srgbClr val="404040"/>
          </a:solidFill>
          <a:latin typeface="Century Gothic" panose="020B0502020202020204" pitchFamily="34" charset="0"/>
        </a:defRPr>
      </a:pPr>
      <a:endParaRPr lang="es-ES"/>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9013108443378893"/>
          <c:y val="5.0435580009170103E-2"/>
          <c:w val="0.70986891556621101"/>
          <c:h val="0.84420520036835078"/>
        </c:manualLayout>
      </c:layout>
      <c:barChart>
        <c:barDir val="bar"/>
        <c:grouping val="clustered"/>
        <c:varyColors val="0"/>
        <c:ser>
          <c:idx val="3"/>
          <c:order val="0"/>
          <c:spPr>
            <a:solidFill>
              <a:srgbClr val="83082A"/>
            </a:solidFill>
            <a:ln>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'4.5.1 G55'!$D$5:$D$8</c:f>
              <c:strCache>
                <c:ptCount val="4"/>
                <c:pt idx="0">
                  <c:v>Una única oficina de farmacia</c:v>
                </c:pt>
                <c:pt idx="1">
                  <c:v>2 - 3 oficinas de farmacia</c:v>
                </c:pt>
                <c:pt idx="2">
                  <c:v>4 - 5 oficinas de farmacia</c:v>
                </c:pt>
                <c:pt idx="3">
                  <c:v>Más de 5 oficinas de farmacia</c:v>
                </c:pt>
              </c:strCache>
            </c:strRef>
          </c:cat>
          <c:val>
            <c:numRef>
              <c:f>'4.5.1 G55'!$E$5:$E$8</c:f>
              <c:numCache>
                <c:formatCode>0.0%</c:formatCode>
                <c:ptCount val="4"/>
                <c:pt idx="0">
                  <c:v>0.5</c:v>
                </c:pt>
                <c:pt idx="1">
                  <c:v>0.2073170731707317</c:v>
                </c:pt>
                <c:pt idx="2">
                  <c:v>0.12195121951219512</c:v>
                </c:pt>
                <c:pt idx="3">
                  <c:v>0.17073170731707318</c:v>
                </c:pt>
              </c:numCache>
            </c:numRef>
          </c:val>
          <c:extLst>
            <c:ext xmlns:c16="http://schemas.microsoft.com/office/drawing/2014/chart" uri="{C3380CC4-5D6E-409C-BE32-E72D297353CC}">
              <c16:uniqueId val="{00000000-F379-4893-A752-F20EED290936}"/>
            </c:ext>
          </c:extLst>
        </c:ser>
        <c:dLbls>
          <c:showLegendKey val="0"/>
          <c:showVal val="0"/>
          <c:showCatName val="0"/>
          <c:showSerName val="0"/>
          <c:showPercent val="0"/>
          <c:showBubbleSize val="0"/>
        </c:dLbls>
        <c:gapWidth val="100"/>
        <c:axId val="566153344"/>
        <c:axId val="494555648"/>
      </c:barChart>
      <c:catAx>
        <c:axId val="566153344"/>
        <c:scaling>
          <c:orientation val="maxMin"/>
        </c:scaling>
        <c:delete val="0"/>
        <c:axPos val="l"/>
        <c:numFmt formatCode="General" sourceLinked="1"/>
        <c:majorTickMark val="none"/>
        <c:minorTickMark val="none"/>
        <c:tickLblPos val="nextTo"/>
        <c:spPr>
          <a:noFill/>
          <a:ln w="3175" cap="flat" cmpd="sng" algn="ctr">
            <a:solidFill>
              <a:srgbClr val="404040"/>
            </a:solidFill>
            <a:round/>
          </a:ln>
          <a:effectLst/>
        </c:spPr>
        <c:txPr>
          <a:bodyPr rot="-6000000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crossAx val="494555648"/>
        <c:crosses val="autoZero"/>
        <c:auto val="1"/>
        <c:lblAlgn val="ctr"/>
        <c:lblOffset val="100"/>
        <c:noMultiLvlLbl val="0"/>
      </c:catAx>
      <c:valAx>
        <c:axId val="494555648"/>
        <c:scaling>
          <c:orientation val="minMax"/>
        </c:scaling>
        <c:delete val="1"/>
        <c:axPos val="t"/>
        <c:numFmt formatCode="General" sourceLinked="0"/>
        <c:majorTickMark val="none"/>
        <c:minorTickMark val="none"/>
        <c:tickLblPos val="nextTo"/>
        <c:crossAx val="566153344"/>
        <c:crosses val="autoZero"/>
        <c:crossBetween val="between"/>
        <c:majorUnit val="0.2"/>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900" b="1">
          <a:solidFill>
            <a:srgbClr val="404040"/>
          </a:solidFill>
          <a:latin typeface="Century Gothic" panose="020B0502020202020204" pitchFamily="34" charset="0"/>
        </a:defRPr>
      </a:pPr>
      <a:endParaRPr lang="es-ES"/>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957547892720305"/>
          <c:y val="5.0435580009170103E-2"/>
          <c:w val="0.78042452107279692"/>
          <c:h val="0.84420520036835078"/>
        </c:manualLayout>
      </c:layout>
      <c:barChart>
        <c:barDir val="bar"/>
        <c:grouping val="stacked"/>
        <c:varyColors val="0"/>
        <c:ser>
          <c:idx val="3"/>
          <c:order val="0"/>
          <c:tx>
            <c:strRef>
              <c:f>'4.5.2 G56'!$D$5</c:f>
              <c:strCache>
                <c:ptCount val="1"/>
                <c:pt idx="0">
                  <c:v>Reposición de stock</c:v>
                </c:pt>
              </c:strCache>
            </c:strRef>
          </c:tx>
          <c:spPr>
            <a:solidFill>
              <a:schemeClr val="accent3">
                <a:lumMod val="20000"/>
                <a:lumOff val="80000"/>
              </a:schemeClr>
            </a:solidFill>
            <a:ln>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'4.5.2 G56'!$E$4:$F$4</c:f>
              <c:strCache>
                <c:ptCount val="2"/>
                <c:pt idx="0">
                  <c:v>Mayoritariamente vinculados a SF</c:v>
                </c:pt>
                <c:pt idx="1">
                  <c:v>Mayoritariamente vinculados a OF</c:v>
                </c:pt>
              </c:strCache>
            </c:strRef>
          </c:cat>
          <c:val>
            <c:numRef>
              <c:f>'4.5.2 G56'!$E$5:$F$5</c:f>
              <c:numCache>
                <c:formatCode>0.0%</c:formatCode>
                <c:ptCount val="2"/>
                <c:pt idx="0">
                  <c:v>0.32</c:v>
                </c:pt>
                <c:pt idx="1">
                  <c:v>0.20599999999999999</c:v>
                </c:pt>
              </c:numCache>
            </c:numRef>
          </c:val>
          <c:extLst>
            <c:ext xmlns:c16="http://schemas.microsoft.com/office/drawing/2014/chart" uri="{C3380CC4-5D6E-409C-BE32-E72D297353CC}">
              <c16:uniqueId val="{00000000-963A-4482-AF0E-17B3F44D3472}"/>
            </c:ext>
          </c:extLst>
        </c:ser>
        <c:ser>
          <c:idx val="0"/>
          <c:order val="1"/>
          <c:tx>
            <c:strRef>
              <c:f>'4.5.2 G56'!$D$6</c:f>
              <c:strCache>
                <c:ptCount val="1"/>
                <c:pt idx="0">
                  <c:v>Unidosis</c:v>
                </c:pt>
              </c:strCache>
            </c:strRef>
          </c:tx>
          <c:spPr>
            <a:solidFill>
              <a:schemeClr val="bg1">
                <a:lumMod val="75000"/>
              </a:schemeClr>
            </a:solidFill>
            <a:ln>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'4.5.2 G56'!$E$4:$F$4</c:f>
              <c:strCache>
                <c:ptCount val="2"/>
                <c:pt idx="0">
                  <c:v>Mayoritariamente vinculados a SF</c:v>
                </c:pt>
                <c:pt idx="1">
                  <c:v>Mayoritariamente vinculados a OF</c:v>
                </c:pt>
              </c:strCache>
            </c:strRef>
          </c:cat>
          <c:val>
            <c:numRef>
              <c:f>'4.5.2 G56'!$E$6:$F$6</c:f>
              <c:numCache>
                <c:formatCode>0.0%</c:formatCode>
                <c:ptCount val="2"/>
                <c:pt idx="0">
                  <c:v>0.52</c:v>
                </c:pt>
                <c:pt idx="1">
                  <c:v>0.36799999999999999</c:v>
                </c:pt>
              </c:numCache>
            </c:numRef>
          </c:val>
          <c:extLst>
            <c:ext xmlns:c16="http://schemas.microsoft.com/office/drawing/2014/chart" uri="{C3380CC4-5D6E-409C-BE32-E72D297353CC}">
              <c16:uniqueId val="{00000001-963A-4482-AF0E-17B3F44D3472}"/>
            </c:ext>
          </c:extLst>
        </c:ser>
        <c:ser>
          <c:idx val="1"/>
          <c:order val="2"/>
          <c:tx>
            <c:strRef>
              <c:f>'4.5.2 G56'!$D$7</c:f>
              <c:strCache>
                <c:ptCount val="1"/>
                <c:pt idx="0">
                  <c:v>SPD</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Century Gothic" panose="020B0502020202020204" pitchFamily="34" charset="0"/>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'4.5.2 G56'!$E$4:$F$4</c:f>
              <c:strCache>
                <c:ptCount val="2"/>
                <c:pt idx="0">
                  <c:v>Mayoritariamente vinculados a SF</c:v>
                </c:pt>
                <c:pt idx="1">
                  <c:v>Mayoritariamente vinculados a OF</c:v>
                </c:pt>
              </c:strCache>
            </c:strRef>
          </c:cat>
          <c:val>
            <c:numRef>
              <c:f>'4.5.2 G56'!$E$7:$F$7</c:f>
              <c:numCache>
                <c:formatCode>0.0%</c:formatCode>
                <c:ptCount val="2"/>
                <c:pt idx="0">
                  <c:v>0.08</c:v>
                </c:pt>
                <c:pt idx="1">
                  <c:v>0.33800000000000002</c:v>
                </c:pt>
              </c:numCache>
            </c:numRef>
          </c:val>
          <c:extLst>
            <c:ext xmlns:c16="http://schemas.microsoft.com/office/drawing/2014/chart" uri="{C3380CC4-5D6E-409C-BE32-E72D297353CC}">
              <c16:uniqueId val="{00000002-963A-4482-AF0E-17B3F44D3472}"/>
            </c:ext>
          </c:extLst>
        </c:ser>
        <c:ser>
          <c:idx val="2"/>
          <c:order val="3"/>
          <c:tx>
            <c:strRef>
              <c:f>'4.5.2 G56'!$D$8</c:f>
              <c:strCache>
                <c:ptCount val="1"/>
                <c:pt idx="0">
                  <c:v>Otros</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Century Gothic" panose="020B0502020202020204" pitchFamily="34" charset="0"/>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'4.5.2 G56'!$E$4:$F$4</c:f>
              <c:strCache>
                <c:ptCount val="2"/>
                <c:pt idx="0">
                  <c:v>Mayoritariamente vinculados a SF</c:v>
                </c:pt>
                <c:pt idx="1">
                  <c:v>Mayoritariamente vinculados a OF</c:v>
                </c:pt>
              </c:strCache>
            </c:strRef>
          </c:cat>
          <c:val>
            <c:numRef>
              <c:f>'4.5.2 G56'!$E$8:$F$8</c:f>
              <c:numCache>
                <c:formatCode>0.0%</c:formatCode>
                <c:ptCount val="2"/>
                <c:pt idx="0">
                  <c:v>0.08</c:v>
                </c:pt>
                <c:pt idx="1">
                  <c:v>8.7999999999999995E-2</c:v>
                </c:pt>
              </c:numCache>
            </c:numRef>
          </c:val>
          <c:extLst>
            <c:ext xmlns:c16="http://schemas.microsoft.com/office/drawing/2014/chart" uri="{C3380CC4-5D6E-409C-BE32-E72D297353CC}">
              <c16:uniqueId val="{00000003-963A-4482-AF0E-17B3F44D3472}"/>
            </c:ext>
          </c:extLst>
        </c:ser>
        <c:dLbls>
          <c:showLegendKey val="0"/>
          <c:showVal val="0"/>
          <c:showCatName val="0"/>
          <c:showSerName val="0"/>
          <c:showPercent val="0"/>
          <c:showBubbleSize val="0"/>
        </c:dLbls>
        <c:gapWidth val="100"/>
        <c:overlap val="100"/>
        <c:axId val="566153344"/>
        <c:axId val="494555648"/>
      </c:barChart>
      <c:catAx>
        <c:axId val="566153344"/>
        <c:scaling>
          <c:orientation val="maxMin"/>
        </c:scaling>
        <c:delete val="0"/>
        <c:axPos val="l"/>
        <c:numFmt formatCode="General" sourceLinked="1"/>
        <c:majorTickMark val="none"/>
        <c:minorTickMark val="none"/>
        <c:tickLblPos val="nextTo"/>
        <c:spPr>
          <a:noFill/>
          <a:ln w="3175" cap="flat" cmpd="sng" algn="ctr">
            <a:solidFill>
              <a:srgbClr val="404040"/>
            </a:solidFill>
            <a:round/>
          </a:ln>
          <a:effectLst/>
        </c:spPr>
        <c:txPr>
          <a:bodyPr rot="-6000000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crossAx val="494555648"/>
        <c:crosses val="autoZero"/>
        <c:auto val="1"/>
        <c:lblAlgn val="ctr"/>
        <c:lblOffset val="100"/>
        <c:noMultiLvlLbl val="0"/>
      </c:catAx>
      <c:valAx>
        <c:axId val="494555648"/>
        <c:scaling>
          <c:orientation val="minMax"/>
        </c:scaling>
        <c:delete val="1"/>
        <c:axPos val="t"/>
        <c:numFmt formatCode="General" sourceLinked="0"/>
        <c:majorTickMark val="none"/>
        <c:minorTickMark val="none"/>
        <c:tickLblPos val="nextTo"/>
        <c:crossAx val="566153344"/>
        <c:crosses val="autoZero"/>
        <c:crossBetween val="between"/>
        <c:majorUnit val="0.2"/>
      </c:valAx>
      <c:spPr>
        <a:noFill/>
        <a:ln>
          <a:noFill/>
        </a:ln>
        <a:effectLst/>
      </c:spPr>
    </c:plotArea>
    <c:legend>
      <c:legendPos val="r"/>
      <c:layout>
        <c:manualLayout>
          <c:xMode val="edge"/>
          <c:yMode val="edge"/>
          <c:x val="0.32774695636650542"/>
          <c:y val="0.83380841933202199"/>
          <c:w val="0.56379191883350155"/>
          <c:h val="0.16560610642759491"/>
        </c:manualLayout>
      </c:layout>
      <c:overlay val="0"/>
      <c:spPr>
        <a:noFill/>
        <a:ln>
          <a:noFill/>
        </a:ln>
        <a:effectLst/>
      </c:spPr>
      <c:txPr>
        <a:bodyPr rot="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sz="900" b="1">
          <a:solidFill>
            <a:srgbClr val="404040"/>
          </a:solidFill>
          <a:latin typeface="Century Gothic" panose="020B0502020202020204" pitchFamily="34" charset="0"/>
        </a:defRPr>
      </a:pPr>
      <a:endParaRPr lang="es-ES"/>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9013108443378893"/>
          <c:y val="5.0435580009170103E-2"/>
          <c:w val="0.70986891556621101"/>
          <c:h val="0.84420520036835078"/>
        </c:manualLayout>
      </c:layout>
      <c:barChart>
        <c:barDir val="bar"/>
        <c:grouping val="clustered"/>
        <c:varyColors val="0"/>
        <c:ser>
          <c:idx val="3"/>
          <c:order val="0"/>
          <c:tx>
            <c:strRef>
              <c:f>'4.7 G57'!$E$4</c:f>
              <c:strCache>
                <c:ptCount val="1"/>
                <c:pt idx="0">
                  <c:v>% centros</c:v>
                </c:pt>
              </c:strCache>
            </c:strRef>
          </c:tx>
          <c:spPr>
            <a:solidFill>
              <a:srgbClr val="83082A"/>
            </a:solidFill>
            <a:ln>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'4.7 G57'!$D$5:$D$7</c:f>
              <c:strCache>
                <c:ptCount val="3"/>
                <c:pt idx="0">
                  <c:v>Tit. pública gestión SEPAD</c:v>
                </c:pt>
                <c:pt idx="1">
                  <c:v>Resto de titularidad pública</c:v>
                </c:pt>
                <c:pt idx="2">
                  <c:v>Titularidad privada</c:v>
                </c:pt>
              </c:strCache>
            </c:strRef>
          </c:cat>
          <c:val>
            <c:numRef>
              <c:f>'4.7 G57'!$E$5:$E$7</c:f>
              <c:numCache>
                <c:formatCode>0.0%</c:formatCode>
                <c:ptCount val="3"/>
                <c:pt idx="0">
                  <c:v>0</c:v>
                </c:pt>
                <c:pt idx="1">
                  <c:v>5.5555555555555552E-2</c:v>
                </c:pt>
                <c:pt idx="2">
                  <c:v>0.14893617021276595</c:v>
                </c:pt>
              </c:numCache>
            </c:numRef>
          </c:val>
          <c:extLst>
            <c:ext xmlns:c16="http://schemas.microsoft.com/office/drawing/2014/chart" uri="{C3380CC4-5D6E-409C-BE32-E72D297353CC}">
              <c16:uniqueId val="{00000000-3C52-4A19-98C9-936ED99F3105}"/>
            </c:ext>
          </c:extLst>
        </c:ser>
        <c:dLbls>
          <c:showLegendKey val="0"/>
          <c:showVal val="0"/>
          <c:showCatName val="0"/>
          <c:showSerName val="0"/>
          <c:showPercent val="0"/>
          <c:showBubbleSize val="0"/>
        </c:dLbls>
        <c:gapWidth val="100"/>
        <c:axId val="566153344"/>
        <c:axId val="494555648"/>
      </c:barChart>
      <c:catAx>
        <c:axId val="566153344"/>
        <c:scaling>
          <c:orientation val="maxMin"/>
        </c:scaling>
        <c:delete val="0"/>
        <c:axPos val="l"/>
        <c:numFmt formatCode="General" sourceLinked="1"/>
        <c:majorTickMark val="none"/>
        <c:minorTickMark val="none"/>
        <c:tickLblPos val="nextTo"/>
        <c:spPr>
          <a:noFill/>
          <a:ln w="3175" cap="flat" cmpd="sng" algn="ctr">
            <a:solidFill>
              <a:srgbClr val="404040"/>
            </a:solidFill>
            <a:round/>
          </a:ln>
          <a:effectLst/>
        </c:spPr>
        <c:txPr>
          <a:bodyPr rot="-6000000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crossAx val="494555648"/>
        <c:crosses val="autoZero"/>
        <c:auto val="1"/>
        <c:lblAlgn val="ctr"/>
        <c:lblOffset val="100"/>
        <c:noMultiLvlLbl val="0"/>
      </c:catAx>
      <c:valAx>
        <c:axId val="494555648"/>
        <c:scaling>
          <c:orientation val="minMax"/>
        </c:scaling>
        <c:delete val="1"/>
        <c:axPos val="t"/>
        <c:numFmt formatCode="General" sourceLinked="0"/>
        <c:majorTickMark val="none"/>
        <c:minorTickMark val="none"/>
        <c:tickLblPos val="nextTo"/>
        <c:crossAx val="566153344"/>
        <c:crosses val="autoZero"/>
        <c:crossBetween val="between"/>
        <c:majorUnit val="0.2"/>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900" b="1">
          <a:solidFill>
            <a:srgbClr val="404040"/>
          </a:solidFill>
          <a:latin typeface="Century Gothic" panose="020B0502020202020204" pitchFamily="34" charset="0"/>
        </a:defRPr>
      </a:pPr>
      <a:endParaRPr lang="es-ES"/>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9013108443378893"/>
          <c:y val="5.0435580009170103E-2"/>
          <c:w val="0.70986891556621101"/>
          <c:h val="0.84420520036835078"/>
        </c:manualLayout>
      </c:layout>
      <c:barChart>
        <c:barDir val="bar"/>
        <c:grouping val="clustered"/>
        <c:varyColors val="0"/>
        <c:ser>
          <c:idx val="3"/>
          <c:order val="0"/>
          <c:tx>
            <c:strRef>
              <c:f>'4.7 G58'!$E$4</c:f>
              <c:strCache>
                <c:ptCount val="1"/>
                <c:pt idx="0">
                  <c:v>%  centros</c:v>
                </c:pt>
              </c:strCache>
            </c:strRef>
          </c:tx>
          <c:spPr>
            <a:solidFill>
              <a:srgbClr val="83082A"/>
            </a:solidFill>
            <a:ln>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'4.7 G58'!$D$5:$D$7</c:f>
              <c:strCache>
                <c:ptCount val="3"/>
                <c:pt idx="0">
                  <c:v>Tit. pública gestión SEPAD</c:v>
                </c:pt>
                <c:pt idx="1">
                  <c:v>Resto de titularidad pública</c:v>
                </c:pt>
                <c:pt idx="2">
                  <c:v>Titularidad privada</c:v>
                </c:pt>
              </c:strCache>
            </c:strRef>
          </c:cat>
          <c:val>
            <c:numRef>
              <c:f>'4.7 G58'!$E$5:$E$7</c:f>
              <c:numCache>
                <c:formatCode>0.0%</c:formatCode>
                <c:ptCount val="3"/>
                <c:pt idx="0">
                  <c:v>0</c:v>
                </c:pt>
                <c:pt idx="1">
                  <c:v>0.16666666666666666</c:v>
                </c:pt>
                <c:pt idx="2">
                  <c:v>0.19148936170212766</c:v>
                </c:pt>
              </c:numCache>
            </c:numRef>
          </c:val>
          <c:extLst>
            <c:ext xmlns:c16="http://schemas.microsoft.com/office/drawing/2014/chart" uri="{C3380CC4-5D6E-409C-BE32-E72D297353CC}">
              <c16:uniqueId val="{00000000-988A-4A9C-951E-2F8AB94965D1}"/>
            </c:ext>
          </c:extLst>
        </c:ser>
        <c:dLbls>
          <c:showLegendKey val="0"/>
          <c:showVal val="0"/>
          <c:showCatName val="0"/>
          <c:showSerName val="0"/>
          <c:showPercent val="0"/>
          <c:showBubbleSize val="0"/>
        </c:dLbls>
        <c:gapWidth val="100"/>
        <c:axId val="566153344"/>
        <c:axId val="494555648"/>
      </c:barChart>
      <c:catAx>
        <c:axId val="566153344"/>
        <c:scaling>
          <c:orientation val="maxMin"/>
        </c:scaling>
        <c:delete val="0"/>
        <c:axPos val="l"/>
        <c:numFmt formatCode="General" sourceLinked="1"/>
        <c:majorTickMark val="none"/>
        <c:minorTickMark val="none"/>
        <c:tickLblPos val="nextTo"/>
        <c:spPr>
          <a:noFill/>
          <a:ln w="3175" cap="flat" cmpd="sng" algn="ctr">
            <a:solidFill>
              <a:srgbClr val="404040"/>
            </a:solidFill>
            <a:round/>
          </a:ln>
          <a:effectLst/>
        </c:spPr>
        <c:txPr>
          <a:bodyPr rot="-6000000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crossAx val="494555648"/>
        <c:crosses val="autoZero"/>
        <c:auto val="1"/>
        <c:lblAlgn val="ctr"/>
        <c:lblOffset val="100"/>
        <c:noMultiLvlLbl val="0"/>
      </c:catAx>
      <c:valAx>
        <c:axId val="494555648"/>
        <c:scaling>
          <c:orientation val="minMax"/>
        </c:scaling>
        <c:delete val="1"/>
        <c:axPos val="t"/>
        <c:numFmt formatCode="General" sourceLinked="0"/>
        <c:majorTickMark val="none"/>
        <c:minorTickMark val="none"/>
        <c:tickLblPos val="nextTo"/>
        <c:crossAx val="566153344"/>
        <c:crosses val="autoZero"/>
        <c:crossBetween val="between"/>
        <c:majorUnit val="0.2"/>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900" b="1">
          <a:solidFill>
            <a:srgbClr val="404040"/>
          </a:solidFill>
          <a:latin typeface="Century Gothic" panose="020B0502020202020204" pitchFamily="34" charset="0"/>
        </a:defRPr>
      </a:pPr>
      <a:endParaRPr lang="es-ES"/>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949678934424912E-2"/>
          <c:y val="4.9053688682889146E-2"/>
          <c:w val="0.95376278661677139"/>
          <c:h val="0.86082399897000128"/>
        </c:manualLayout>
      </c:layout>
      <c:barChart>
        <c:barDir val="col"/>
        <c:grouping val="clustered"/>
        <c:varyColors val="0"/>
        <c:ser>
          <c:idx val="0"/>
          <c:order val="0"/>
          <c:spPr>
            <a:solidFill>
              <a:srgbClr val="83082A"/>
            </a:solidFill>
            <a:ln>
              <a:noFill/>
            </a:ln>
            <a:effectLst/>
          </c:spPr>
          <c:invertIfNegative val="0"/>
          <c:dLbls>
            <c:dLbl>
              <c:idx val="9"/>
              <c:delete val="1"/>
              <c:extLst>
                <c:ext xmlns:c15="http://schemas.microsoft.com/office/drawing/2012/chart" uri="{CE6537A1-D6FC-4f65-9D91-7224C49458BB}"/>
                <c:ext xmlns:c16="http://schemas.microsoft.com/office/drawing/2014/chart" uri="{C3380CC4-5D6E-409C-BE32-E72D297353CC}">
                  <c16:uniqueId val="{00000000-142A-4463-9779-FA3B4196744C}"/>
                </c:ext>
              </c:extLst>
            </c:dLbl>
            <c:dLbl>
              <c:idx val="14"/>
              <c:delete val="1"/>
              <c:extLst>
                <c:ext xmlns:c15="http://schemas.microsoft.com/office/drawing/2012/chart" uri="{CE6537A1-D6FC-4f65-9D91-7224C49458BB}"/>
                <c:ext xmlns:c16="http://schemas.microsoft.com/office/drawing/2014/chart" uri="{C3380CC4-5D6E-409C-BE32-E72D297353CC}">
                  <c16:uniqueId val="{00000001-142A-4463-9779-FA3B4196744C}"/>
                </c:ext>
              </c:extLst>
            </c:dLbl>
            <c:dLbl>
              <c:idx val="18"/>
              <c:layout>
                <c:manualLayout>
                  <c:x val="-1.7347551222401344E-3"/>
                  <c:y val="-5.333809316316941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099-4B81-9D75-CF7B2C7AB27C}"/>
                </c:ext>
              </c:extLst>
            </c:dLbl>
            <c:numFmt formatCode="#,##0.00" sourceLinked="0"/>
            <c:spPr>
              <a:noFill/>
              <a:ln>
                <a:noFill/>
              </a:ln>
              <a:effectLst/>
            </c:spPr>
            <c:txPr>
              <a:bodyPr rot="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'5.1.1 G59'!$D$6:$D$26</c:f>
              <c:numCache>
                <c:formatCode>General</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'5.1.1 G59'!$E$6:$E$26</c:f>
              <c:numCache>
                <c:formatCode>0.00</c:formatCode>
                <c:ptCount val="21"/>
                <c:pt idx="0">
                  <c:v>7.54</c:v>
                </c:pt>
                <c:pt idx="1">
                  <c:v>5.7649999999999997</c:v>
                </c:pt>
                <c:pt idx="2">
                  <c:v>2.5249999999999999</c:v>
                </c:pt>
                <c:pt idx="3">
                  <c:v>2.605</c:v>
                </c:pt>
                <c:pt idx="4">
                  <c:v>5.2949999999999999</c:v>
                </c:pt>
                <c:pt idx="5">
                  <c:v>9.7200000000000006</c:v>
                </c:pt>
                <c:pt idx="6">
                  <c:v>3.14</c:v>
                </c:pt>
                <c:pt idx="7">
                  <c:v>0.73</c:v>
                </c:pt>
                <c:pt idx="8">
                  <c:v>2.1850000000000001</c:v>
                </c:pt>
                <c:pt idx="9">
                  <c:v>0</c:v>
                </c:pt>
                <c:pt idx="10">
                  <c:v>0.505</c:v>
                </c:pt>
                <c:pt idx="11">
                  <c:v>0.93252499999999994</c:v>
                </c:pt>
                <c:pt idx="12">
                  <c:v>3.2140520000000001</c:v>
                </c:pt>
                <c:pt idx="13">
                  <c:v>0.64382099999999998</c:v>
                </c:pt>
                <c:pt idx="14">
                  <c:v>0</c:v>
                </c:pt>
                <c:pt idx="15">
                  <c:v>3.5014499999999997</c:v>
                </c:pt>
                <c:pt idx="16">
                  <c:v>11.183515999999999</c:v>
                </c:pt>
                <c:pt idx="17">
                  <c:v>14.537464</c:v>
                </c:pt>
                <c:pt idx="18">
                  <c:v>10.245139</c:v>
                </c:pt>
                <c:pt idx="19">
                  <c:v>10.126239</c:v>
                </c:pt>
                <c:pt idx="20">
                  <c:v>4.0297190000000001</c:v>
                </c:pt>
              </c:numCache>
            </c:numRef>
          </c:val>
          <c:extLst>
            <c:ext xmlns:c16="http://schemas.microsoft.com/office/drawing/2014/chart" uri="{C3380CC4-5D6E-409C-BE32-E72D297353CC}">
              <c16:uniqueId val="{00000000-58F0-4EAA-A4F0-0CBC56ABEB10}"/>
            </c:ext>
          </c:extLst>
        </c:ser>
        <c:dLbls>
          <c:dLblPos val="outEnd"/>
          <c:showLegendKey val="0"/>
          <c:showVal val="1"/>
          <c:showCatName val="0"/>
          <c:showSerName val="0"/>
          <c:showPercent val="0"/>
          <c:showBubbleSize val="0"/>
        </c:dLbls>
        <c:gapWidth val="150"/>
        <c:axId val="544641104"/>
        <c:axId val="544641432"/>
      </c:barChart>
      <c:catAx>
        <c:axId val="544641104"/>
        <c:scaling>
          <c:orientation val="minMax"/>
        </c:scaling>
        <c:delete val="0"/>
        <c:axPos val="b"/>
        <c:numFmt formatCode="General" sourceLinked="1"/>
        <c:majorTickMark val="none"/>
        <c:minorTickMark val="none"/>
        <c:tickLblPos val="nextTo"/>
        <c:spPr>
          <a:noFill/>
          <a:ln w="9525" cap="flat" cmpd="sng" algn="ctr">
            <a:solidFill>
              <a:srgbClr val="404040"/>
            </a:solidFill>
            <a:round/>
          </a:ln>
          <a:effectLst/>
        </c:spPr>
        <c:txPr>
          <a:bodyPr rot="0" spcFirstLastPara="1" vertOverflow="ellipsis" wrap="square" anchor="ctr" anchorCtr="1"/>
          <a:lstStyle/>
          <a:p>
            <a:pPr>
              <a:defRPr sz="700" b="1" i="0" u="none" strike="noStrike" kern="1200" baseline="0">
                <a:solidFill>
                  <a:srgbClr val="404040"/>
                </a:solidFill>
                <a:latin typeface="Century Gothic" panose="020B0502020202020204" pitchFamily="34" charset="0"/>
                <a:ea typeface="+mn-ea"/>
                <a:cs typeface="+mn-cs"/>
              </a:defRPr>
            </a:pPr>
            <a:endParaRPr lang="es-ES"/>
          </a:p>
        </c:txPr>
        <c:crossAx val="544641432"/>
        <c:crosses val="autoZero"/>
        <c:auto val="1"/>
        <c:lblAlgn val="ctr"/>
        <c:lblOffset val="100"/>
        <c:noMultiLvlLbl val="0"/>
      </c:catAx>
      <c:valAx>
        <c:axId val="544641432"/>
        <c:scaling>
          <c:orientation val="minMax"/>
        </c:scaling>
        <c:delete val="1"/>
        <c:axPos val="l"/>
        <c:numFmt formatCode="#,##0" sourceLinked="0"/>
        <c:majorTickMark val="none"/>
        <c:minorTickMark val="none"/>
        <c:tickLblPos val="nextTo"/>
        <c:crossAx val="54464110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900" b="1">
          <a:solidFill>
            <a:srgbClr val="404040"/>
          </a:solidFill>
          <a:latin typeface="Century Gothic" panose="020B0502020202020204" pitchFamily="34" charset="0"/>
        </a:defRPr>
      </a:pPr>
      <a:endParaRPr lang="es-ES"/>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tx1">
                  <a:lumMod val="50000"/>
                  <a:lumOff val="50000"/>
                </a:schemeClr>
              </a:solidFill>
              <a:ln>
                <a:noFill/>
              </a:ln>
              <a:effectLst/>
            </c:spPr>
            <c:extLst>
              <c:ext xmlns:c16="http://schemas.microsoft.com/office/drawing/2014/chart" uri="{C3380CC4-5D6E-409C-BE32-E72D297353CC}">
                <c16:uniqueId val="{00000001-D3E0-4846-9C8D-6E2F4BF9EC10}"/>
              </c:ext>
            </c:extLst>
          </c:dPt>
          <c:dPt>
            <c:idx val="1"/>
            <c:bubble3D val="0"/>
            <c:spPr>
              <a:solidFill>
                <a:schemeClr val="accent5"/>
              </a:solidFill>
              <a:ln>
                <a:noFill/>
              </a:ln>
              <a:effectLst/>
            </c:spPr>
            <c:extLst>
              <c:ext xmlns:c16="http://schemas.microsoft.com/office/drawing/2014/chart" uri="{C3380CC4-5D6E-409C-BE32-E72D297353CC}">
                <c16:uniqueId val="{00000003-D3E0-4846-9C8D-6E2F4BF9EC10}"/>
              </c:ext>
            </c:extLst>
          </c:dPt>
          <c:dPt>
            <c:idx val="2"/>
            <c:bubble3D val="0"/>
            <c:spPr>
              <a:solidFill>
                <a:schemeClr val="accent5">
                  <a:lumMod val="60000"/>
                  <a:lumOff val="40000"/>
                </a:schemeClr>
              </a:solidFill>
              <a:ln>
                <a:noFill/>
              </a:ln>
              <a:effectLst/>
            </c:spPr>
            <c:extLst>
              <c:ext xmlns:c16="http://schemas.microsoft.com/office/drawing/2014/chart" uri="{C3380CC4-5D6E-409C-BE32-E72D297353CC}">
                <c16:uniqueId val="{00000005-D3E0-4846-9C8D-6E2F4BF9EC10}"/>
              </c:ext>
            </c:extLst>
          </c:dPt>
          <c:dPt>
            <c:idx val="3"/>
            <c:bubble3D val="0"/>
            <c:spPr>
              <a:solidFill>
                <a:schemeClr val="accent6">
                  <a:lumMod val="60000"/>
                </a:schemeClr>
              </a:solidFill>
              <a:ln>
                <a:noFill/>
              </a:ln>
              <a:effectLst/>
            </c:spPr>
            <c:extLst>
              <c:ext xmlns:c16="http://schemas.microsoft.com/office/drawing/2014/chart" uri="{C3380CC4-5D6E-409C-BE32-E72D297353CC}">
                <c16:uniqueId val="{00000007-D3E0-4846-9C8D-6E2F4BF9EC10}"/>
              </c:ext>
            </c:extLst>
          </c:dPt>
          <c:dPt>
            <c:idx val="4"/>
            <c:bubble3D val="0"/>
            <c:spPr>
              <a:solidFill>
                <a:schemeClr val="bg2">
                  <a:lumMod val="50000"/>
                </a:schemeClr>
              </a:solidFill>
              <a:ln>
                <a:noFill/>
              </a:ln>
              <a:effectLst/>
            </c:spPr>
            <c:extLst>
              <c:ext xmlns:c16="http://schemas.microsoft.com/office/drawing/2014/chart" uri="{C3380CC4-5D6E-409C-BE32-E72D297353CC}">
                <c16:uniqueId val="{00000009-D3E0-4846-9C8D-6E2F4BF9EC10}"/>
              </c:ext>
            </c:extLst>
          </c:dPt>
          <c:dPt>
            <c:idx val="5"/>
            <c:bubble3D val="0"/>
            <c:spPr>
              <a:solidFill>
                <a:schemeClr val="tx1">
                  <a:lumMod val="95000"/>
                  <a:lumOff val="5000"/>
                </a:schemeClr>
              </a:solidFill>
              <a:ln>
                <a:noFill/>
              </a:ln>
              <a:effectLst/>
            </c:spPr>
            <c:extLst>
              <c:ext xmlns:c16="http://schemas.microsoft.com/office/drawing/2014/chart" uri="{C3380CC4-5D6E-409C-BE32-E72D297353CC}">
                <c16:uniqueId val="{0000000B-D3E0-4846-9C8D-6E2F4BF9EC10}"/>
              </c:ext>
            </c:extLst>
          </c:dPt>
          <c:dPt>
            <c:idx val="6"/>
            <c:bubble3D val="0"/>
            <c:spPr>
              <a:solidFill>
                <a:schemeClr val="accent6">
                  <a:lumMod val="80000"/>
                  <a:lumOff val="20000"/>
                </a:schemeClr>
              </a:solidFill>
              <a:ln>
                <a:noFill/>
              </a:ln>
              <a:effectLst/>
            </c:spPr>
            <c:extLst>
              <c:ext xmlns:c16="http://schemas.microsoft.com/office/drawing/2014/chart" uri="{C3380CC4-5D6E-409C-BE32-E72D297353CC}">
                <c16:uniqueId val="{0000000D-D3E0-4846-9C8D-6E2F4BF9EC10}"/>
              </c:ext>
            </c:extLst>
          </c:dPt>
          <c:dPt>
            <c:idx val="7"/>
            <c:bubble3D val="0"/>
            <c:spPr>
              <a:solidFill>
                <a:schemeClr val="bg1">
                  <a:lumMod val="85000"/>
                </a:schemeClr>
              </a:solidFill>
              <a:ln>
                <a:noFill/>
              </a:ln>
              <a:effectLst/>
            </c:spPr>
            <c:extLst>
              <c:ext xmlns:c16="http://schemas.microsoft.com/office/drawing/2014/chart" uri="{C3380CC4-5D6E-409C-BE32-E72D297353CC}">
                <c16:uniqueId val="{0000000F-D3E0-4846-9C8D-6E2F4BF9EC10}"/>
              </c:ext>
            </c:extLst>
          </c:dPt>
          <c:dPt>
            <c:idx val="8"/>
            <c:bubble3D val="0"/>
            <c:spPr>
              <a:solidFill>
                <a:schemeClr val="accent2">
                  <a:lumMod val="90000"/>
                  <a:lumOff val="10000"/>
                </a:schemeClr>
              </a:solidFill>
              <a:ln>
                <a:noFill/>
              </a:ln>
              <a:effectLst/>
            </c:spPr>
            <c:extLst>
              <c:ext xmlns:c16="http://schemas.microsoft.com/office/drawing/2014/chart" uri="{C3380CC4-5D6E-409C-BE32-E72D297353CC}">
                <c16:uniqueId val="{00000011-D3E0-4846-9C8D-6E2F4BF9EC10}"/>
              </c:ext>
            </c:extLst>
          </c:dPt>
          <c:dLbls>
            <c:spPr>
              <a:noFill/>
              <a:ln>
                <a:noFill/>
              </a:ln>
              <a:effectLst/>
            </c:spPr>
            <c:txPr>
              <a:bodyPr rot="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'5.1.1 G60'!$D$6:$D$14</c:f>
              <c:strCache>
                <c:ptCount val="9"/>
                <c:pt idx="0">
                  <c:v>Badajoz</c:v>
                </c:pt>
                <c:pt idx="1">
                  <c:v>Mérida</c:v>
                </c:pt>
                <c:pt idx="2">
                  <c:v>Cáceres</c:v>
                </c:pt>
                <c:pt idx="3">
                  <c:v>Plasencia</c:v>
                </c:pt>
                <c:pt idx="4">
                  <c:v>Navalmoral</c:v>
                </c:pt>
                <c:pt idx="5">
                  <c:v>Llerena Zafra</c:v>
                </c:pt>
                <c:pt idx="6">
                  <c:v>Coria</c:v>
                </c:pt>
                <c:pt idx="7">
                  <c:v>DB Villanueva</c:v>
                </c:pt>
                <c:pt idx="8">
                  <c:v>No asignado a las áreas</c:v>
                </c:pt>
              </c:strCache>
            </c:strRef>
          </c:cat>
          <c:val>
            <c:numRef>
              <c:f>'5.1.1 G60'!$E$6:$E$14</c:f>
              <c:numCache>
                <c:formatCode>0%</c:formatCode>
                <c:ptCount val="9"/>
                <c:pt idx="0">
                  <c:v>0.39087197548766717</c:v>
                </c:pt>
                <c:pt idx="1">
                  <c:v>0.15845467451130402</c:v>
                </c:pt>
                <c:pt idx="2">
                  <c:v>0.19478301642613824</c:v>
                </c:pt>
                <c:pt idx="3">
                  <c:v>0.1036780742080749</c:v>
                </c:pt>
                <c:pt idx="4">
                  <c:v>1.6635721446792533E-2</c:v>
                </c:pt>
                <c:pt idx="5">
                  <c:v>5.3901589476339211E-2</c:v>
                </c:pt>
                <c:pt idx="6">
                  <c:v>2.1861605295663632E-2</c:v>
                </c:pt>
                <c:pt idx="7">
                  <c:v>5.2756725562407708E-2</c:v>
                </c:pt>
                <c:pt idx="8">
                  <c:v>7.0566175856124408E-3</c:v>
                </c:pt>
              </c:numCache>
            </c:numRef>
          </c:val>
          <c:extLst>
            <c:ext xmlns:c16="http://schemas.microsoft.com/office/drawing/2014/chart" uri="{C3380CC4-5D6E-409C-BE32-E72D297353CC}">
              <c16:uniqueId val="{00000012-D3E0-4846-9C8D-6E2F4BF9EC1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b="1">
          <a:solidFill>
            <a:srgbClr val="404040"/>
          </a:solidFill>
          <a:latin typeface="Century Gothic" panose="020B0502020202020204" pitchFamily="34" charset="0"/>
        </a:defRPr>
      </a:pPr>
      <a:endParaRPr lang="es-ES"/>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manualLayout>
          <c:layoutTarget val="inner"/>
          <c:xMode val="edge"/>
          <c:yMode val="edge"/>
          <c:x val="0.12644195122532864"/>
          <c:y val="4.9053688682889146E-2"/>
          <c:w val="0.86247772119830979"/>
          <c:h val="0.86082399897000128"/>
        </c:manualLayout>
      </c:layout>
      <c:pieChart>
        <c:varyColors val="1"/>
        <c:ser>
          <c:idx val="0"/>
          <c:order val="0"/>
          <c:dPt>
            <c:idx val="0"/>
            <c:bubble3D val="0"/>
            <c:spPr>
              <a:solidFill>
                <a:schemeClr val="accent4">
                  <a:shade val="65000"/>
                </a:schemeClr>
              </a:solidFill>
              <a:ln>
                <a:noFill/>
              </a:ln>
              <a:effectLst/>
            </c:spPr>
            <c:extLst>
              <c:ext xmlns:c16="http://schemas.microsoft.com/office/drawing/2014/chart" uri="{C3380CC4-5D6E-409C-BE32-E72D297353CC}">
                <c16:uniqueId val="{00000001-8239-4E85-9257-52992BE61656}"/>
              </c:ext>
            </c:extLst>
          </c:dPt>
          <c:dPt>
            <c:idx val="1"/>
            <c:bubble3D val="0"/>
            <c:spPr>
              <a:solidFill>
                <a:schemeClr val="tx1">
                  <a:lumMod val="65000"/>
                  <a:lumOff val="35000"/>
                </a:schemeClr>
              </a:solidFill>
              <a:ln>
                <a:noFill/>
              </a:ln>
              <a:effectLst/>
            </c:spPr>
            <c:extLst>
              <c:ext xmlns:c16="http://schemas.microsoft.com/office/drawing/2014/chart" uri="{C3380CC4-5D6E-409C-BE32-E72D297353CC}">
                <c16:uniqueId val="{00000003-8239-4E85-9257-52992BE61656}"/>
              </c:ext>
            </c:extLst>
          </c:dPt>
          <c:dPt>
            <c:idx val="2"/>
            <c:bubble3D val="0"/>
            <c:spPr>
              <a:solidFill>
                <a:schemeClr val="accent4">
                  <a:tint val="30000"/>
                </a:schemeClr>
              </a:solidFill>
              <a:ln>
                <a:noFill/>
              </a:ln>
              <a:effectLst/>
            </c:spPr>
            <c:extLst>
              <c:ext xmlns:c16="http://schemas.microsoft.com/office/drawing/2014/chart" uri="{C3380CC4-5D6E-409C-BE32-E72D297353CC}">
                <c16:uniqueId val="{00000005-F516-4ED4-B5C5-935668DB012E}"/>
              </c:ext>
            </c:extLst>
          </c:dPt>
          <c:dLbls>
            <c:dLbl>
              <c:idx val="0"/>
              <c:tx>
                <c:rich>
                  <a:bodyPr/>
                  <a:lstStyle/>
                  <a:p>
                    <a:fld id="{6419414D-CCA4-4F3A-8ED2-98769A87CF54}" type="VALUE">
                      <a:rPr lang="en-US"/>
                      <a:pPr/>
                      <a:t>[VALOR]</a:t>
                    </a:fld>
                    <a:endParaRPr lang="es-ES"/>
                  </a:p>
                </c:rich>
              </c:tx>
              <c:dLblPos val="outEnd"/>
              <c:showLegendKey val="0"/>
              <c:showVal val="1"/>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8239-4E85-9257-52992BE61656}"/>
                </c:ext>
              </c:extLst>
            </c:dLbl>
            <c:dLbl>
              <c:idx val="1"/>
              <c:tx>
                <c:rich>
                  <a:bodyPr/>
                  <a:lstStyle/>
                  <a:p>
                    <a:fld id="{B1C4E17A-5F76-41C0-8B93-1C0C1309ABC6}" type="VALUE">
                      <a:rPr lang="en-US"/>
                      <a:pPr/>
                      <a:t>[VALOR]</a:t>
                    </a:fld>
                    <a:endParaRPr lang="es-ES"/>
                  </a:p>
                </c:rich>
              </c:tx>
              <c:dLblPos val="outEnd"/>
              <c:showLegendKey val="0"/>
              <c:showVal val="1"/>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8239-4E85-9257-52992BE61656}"/>
                </c:ext>
              </c:extLst>
            </c:dLbl>
            <c:numFmt formatCode="#,##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Century Gothic" panose="020B0502020202020204" pitchFamily="34" charset="0"/>
                    <a:ea typeface="+mn-ea"/>
                    <a:cs typeface="+mn-cs"/>
                  </a:defRPr>
                </a:pPr>
                <a:endParaRPr lang="es-E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'5.1.1 G61'!$D$6:$D$7</c:f>
              <c:strCache>
                <c:ptCount val="2"/>
                <c:pt idx="0">
                  <c:v>Gasto imputado a capítulo 6 por equipo de alta tecnología</c:v>
                </c:pt>
                <c:pt idx="1">
                  <c:v>Gasto imputado a la partida de arrendamiento por equipo de alta tecnología</c:v>
                </c:pt>
              </c:strCache>
            </c:strRef>
          </c:cat>
          <c:val>
            <c:numRef>
              <c:f>'5.1.1 G61'!$E$6:$E$7</c:f>
              <c:numCache>
                <c:formatCode>0%</c:formatCode>
                <c:ptCount val="2"/>
                <c:pt idx="0">
                  <c:v>0.90214320349447552</c:v>
                </c:pt>
                <c:pt idx="1">
                  <c:v>9.7856796505524438E-2</c:v>
                </c:pt>
              </c:numCache>
            </c:numRef>
          </c:val>
          <c:extLst>
            <c:ext xmlns:c16="http://schemas.microsoft.com/office/drawing/2014/chart" uri="{C3380CC4-5D6E-409C-BE32-E72D297353CC}">
              <c16:uniqueId val="{00000004-8239-4E85-9257-52992BE6165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3.828831417624521E-2"/>
          <c:y val="0.22354099616858233"/>
          <c:w val="0.2768912348874441"/>
          <c:h val="0.4710111111111111"/>
        </c:manualLayout>
      </c:layout>
      <c:overlay val="0"/>
      <c:spPr>
        <a:noFill/>
        <a:ln>
          <a:noFill/>
        </a:ln>
        <a:effectLst/>
      </c:spPr>
      <c:txPr>
        <a:bodyPr rot="0" spcFirstLastPara="1" vertOverflow="ellipsis" vert="horz" wrap="square" anchor="ctr" anchorCtr="1"/>
        <a:lstStyle/>
        <a:p>
          <a:pPr rtl="0">
            <a:defRPr sz="900" b="1" i="0" u="none" strike="noStrike" kern="1200" baseline="0">
              <a:solidFill>
                <a:sysClr val="windowText" lastClr="000000"/>
              </a:solidFill>
              <a:latin typeface="Century Gothic" panose="020B0502020202020204" pitchFamily="34" charset="0"/>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b="1">
          <a:solidFill>
            <a:sysClr val="windowText" lastClr="000000"/>
          </a:solidFill>
          <a:latin typeface="Century Gothic" panose="020B0502020202020204" pitchFamily="34" charset="0"/>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4597701149425288E-2"/>
          <c:y val="1.8748611384835915E-2"/>
          <c:w val="0.97080459770114946"/>
          <c:h val="0.79386260232620842"/>
        </c:manualLayout>
      </c:layout>
      <c:barChart>
        <c:barDir val="col"/>
        <c:grouping val="clustered"/>
        <c:varyColors val="0"/>
        <c:ser>
          <c:idx val="0"/>
          <c:order val="0"/>
          <c:spPr>
            <a:solidFill>
              <a:schemeClr val="bg1">
                <a:lumMod val="65000"/>
              </a:schemeClr>
            </a:solidFill>
            <a:ln>
              <a:noFill/>
            </a:ln>
            <a:effectLst/>
          </c:spPr>
          <c:invertIfNegative val="0"/>
          <c:dPt>
            <c:idx val="5"/>
            <c:invertIfNegative val="0"/>
            <c:bubble3D val="0"/>
            <c:spPr>
              <a:solidFill>
                <a:srgbClr val="B4B4B4"/>
              </a:solidFill>
              <a:ln>
                <a:noFill/>
              </a:ln>
              <a:effectLst/>
            </c:spPr>
            <c:extLst>
              <c:ext xmlns:c16="http://schemas.microsoft.com/office/drawing/2014/chart" uri="{C3380CC4-5D6E-409C-BE32-E72D297353CC}">
                <c16:uniqueId val="{00000001-D3F2-4739-A1BA-9329E95E2E18}"/>
              </c:ext>
            </c:extLst>
          </c:dPt>
          <c:dPt>
            <c:idx val="6"/>
            <c:invertIfNegative val="0"/>
            <c:bubble3D val="0"/>
            <c:spPr>
              <a:solidFill>
                <a:srgbClr val="83082A"/>
              </a:solidFill>
              <a:ln>
                <a:noFill/>
              </a:ln>
              <a:effectLst/>
            </c:spPr>
            <c:extLst>
              <c:ext xmlns:c16="http://schemas.microsoft.com/office/drawing/2014/chart" uri="{C3380CC4-5D6E-409C-BE32-E72D297353CC}">
                <c16:uniqueId val="{00000005-D3F2-4739-A1BA-9329E95E2E18}"/>
              </c:ext>
            </c:extLst>
          </c:dPt>
          <c:dPt>
            <c:idx val="10"/>
            <c:invertIfNegative val="0"/>
            <c:bubble3D val="0"/>
            <c:spPr>
              <a:solidFill>
                <a:srgbClr val="B4B4B4"/>
              </a:solidFill>
              <a:ln>
                <a:noFill/>
              </a:ln>
              <a:effectLst/>
            </c:spPr>
            <c:extLst>
              <c:ext xmlns:c16="http://schemas.microsoft.com/office/drawing/2014/chart" uri="{C3380CC4-5D6E-409C-BE32-E72D297353CC}">
                <c16:uniqueId val="{00000003-D3F2-4739-A1BA-9329E95E2E18}"/>
              </c:ext>
            </c:extLst>
          </c:dPt>
          <c:dPt>
            <c:idx val="11"/>
            <c:invertIfNegative val="0"/>
            <c:bubble3D val="0"/>
            <c:spPr>
              <a:solidFill>
                <a:srgbClr val="83082A"/>
              </a:solidFill>
              <a:ln>
                <a:noFill/>
              </a:ln>
              <a:effectLst/>
            </c:spPr>
            <c:extLst>
              <c:ext xmlns:c16="http://schemas.microsoft.com/office/drawing/2014/chart" uri="{C3380CC4-5D6E-409C-BE32-E72D297353CC}">
                <c16:uniqueId val="{00000006-D3F2-4739-A1BA-9329E95E2E18}"/>
              </c:ext>
            </c:extLst>
          </c:dPt>
          <c:dLbls>
            <c:numFmt formatCode="#,##0" sourceLinked="0"/>
            <c:spPr>
              <a:noFill/>
              <a:ln>
                <a:noFill/>
              </a:ln>
              <a:effectLst/>
            </c:spPr>
            <c:txPr>
              <a:bodyPr rot="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'2.1.1 G7'!$D$6:$D$23</c:f>
              <c:strCache>
                <c:ptCount val="18"/>
                <c:pt idx="0">
                  <c:v>CAT</c:v>
                </c:pt>
                <c:pt idx="1">
                  <c:v>CNT</c:v>
                </c:pt>
                <c:pt idx="2">
                  <c:v>AST</c:v>
                </c:pt>
                <c:pt idx="3">
                  <c:v>MUR</c:v>
                </c:pt>
                <c:pt idx="4">
                  <c:v>CVA</c:v>
                </c:pt>
                <c:pt idx="5">
                  <c:v>GAL</c:v>
                </c:pt>
                <c:pt idx="6">
                  <c:v>EXT</c:v>
                </c:pt>
                <c:pt idx="7">
                  <c:v>CYL</c:v>
                </c:pt>
                <c:pt idx="8">
                  <c:v>ARA</c:v>
                </c:pt>
                <c:pt idx="9">
                  <c:v>BAL</c:v>
                </c:pt>
                <c:pt idx="10">
                  <c:v>NAV</c:v>
                </c:pt>
                <c:pt idx="11">
                  <c:v>TOT. 
NAC.</c:v>
                </c:pt>
                <c:pt idx="12">
                  <c:v>RIO</c:v>
                </c:pt>
                <c:pt idx="13">
                  <c:v>MAD</c:v>
                </c:pt>
                <c:pt idx="14">
                  <c:v>AND</c:v>
                </c:pt>
                <c:pt idx="15">
                  <c:v>CLM</c:v>
                </c:pt>
                <c:pt idx="16">
                  <c:v>PVA</c:v>
                </c:pt>
                <c:pt idx="17">
                  <c:v>CAN</c:v>
                </c:pt>
              </c:strCache>
            </c:strRef>
          </c:cat>
          <c:val>
            <c:numRef>
              <c:f>'2.1.1 G7'!$E$6:$E$23</c:f>
              <c:numCache>
                <c:formatCode>#,##0.00</c:formatCode>
                <c:ptCount val="18"/>
                <c:pt idx="0">
                  <c:v>226.66398096270888</c:v>
                </c:pt>
                <c:pt idx="1">
                  <c:v>223.6628511482736</c:v>
                </c:pt>
                <c:pt idx="2">
                  <c:v>220.15824237945858</c:v>
                </c:pt>
                <c:pt idx="3">
                  <c:v>207.62777687132672</c:v>
                </c:pt>
                <c:pt idx="4">
                  <c:v>205.0247740685617</c:v>
                </c:pt>
                <c:pt idx="5">
                  <c:v>203.14208937609277</c:v>
                </c:pt>
                <c:pt idx="6">
                  <c:v>200.37113573559003</c:v>
                </c:pt>
                <c:pt idx="7">
                  <c:v>196.91097791689754</c:v>
                </c:pt>
                <c:pt idx="8">
                  <c:v>191.2126323092985</c:v>
                </c:pt>
                <c:pt idx="9">
                  <c:v>189.97071364987781</c:v>
                </c:pt>
                <c:pt idx="10">
                  <c:v>188.47383177487535</c:v>
                </c:pt>
                <c:pt idx="11">
                  <c:v>180.4365165106303</c:v>
                </c:pt>
                <c:pt idx="12">
                  <c:v>179.35606648553761</c:v>
                </c:pt>
                <c:pt idx="13">
                  <c:v>174.45640879659555</c:v>
                </c:pt>
                <c:pt idx="14">
                  <c:v>168.81957207669581</c:v>
                </c:pt>
                <c:pt idx="15">
                  <c:v>161.52864941262479</c:v>
                </c:pt>
                <c:pt idx="16">
                  <c:v>160.30341457325574</c:v>
                </c:pt>
                <c:pt idx="17">
                  <c:v>142.49830174206323</c:v>
                </c:pt>
              </c:numCache>
            </c:numRef>
          </c:val>
          <c:extLst>
            <c:ext xmlns:c16="http://schemas.microsoft.com/office/drawing/2014/chart" uri="{C3380CC4-5D6E-409C-BE32-E72D297353CC}">
              <c16:uniqueId val="{00000004-D3F2-4739-A1BA-9329E95E2E18}"/>
            </c:ext>
          </c:extLst>
        </c:ser>
        <c:dLbls>
          <c:showLegendKey val="0"/>
          <c:showVal val="0"/>
          <c:showCatName val="0"/>
          <c:showSerName val="0"/>
          <c:showPercent val="0"/>
          <c:showBubbleSize val="0"/>
        </c:dLbls>
        <c:gapWidth val="150"/>
        <c:axId val="2073945216"/>
        <c:axId val="1665848880"/>
      </c:barChart>
      <c:catAx>
        <c:axId val="2073945216"/>
        <c:scaling>
          <c:orientation val="minMax"/>
        </c:scaling>
        <c:delete val="0"/>
        <c:axPos val="b"/>
        <c:numFmt formatCode="General" sourceLinked="1"/>
        <c:majorTickMark val="none"/>
        <c:minorTickMark val="none"/>
        <c:tickLblPos val="nextTo"/>
        <c:spPr>
          <a:noFill/>
          <a:ln w="9525" cap="flat" cmpd="sng" algn="ctr">
            <a:solidFill>
              <a:srgbClr val="404040"/>
            </a:solidFill>
            <a:round/>
          </a:ln>
          <a:effectLst/>
        </c:spPr>
        <c:txPr>
          <a:bodyPr rot="-60000000" spcFirstLastPara="1" vertOverflow="ellipsis" vert="horz" wrap="square" anchor="ctr" anchorCtr="1"/>
          <a:lstStyle/>
          <a:p>
            <a:pPr>
              <a:defRPr sz="850" b="1" i="0" u="none" strike="noStrike" kern="1200" baseline="0">
                <a:solidFill>
                  <a:srgbClr val="404040"/>
                </a:solidFill>
                <a:latin typeface="Century Gothic" panose="020B0502020202020204" pitchFamily="34" charset="0"/>
                <a:ea typeface="+mn-ea"/>
                <a:cs typeface="+mn-cs"/>
              </a:defRPr>
            </a:pPr>
            <a:endParaRPr lang="es-ES"/>
          </a:p>
        </c:txPr>
        <c:crossAx val="1665848880"/>
        <c:crosses val="autoZero"/>
        <c:auto val="1"/>
        <c:lblAlgn val="ctr"/>
        <c:lblOffset val="100"/>
        <c:noMultiLvlLbl val="0"/>
      </c:catAx>
      <c:valAx>
        <c:axId val="1665848880"/>
        <c:scaling>
          <c:orientation val="minMax"/>
        </c:scaling>
        <c:delete val="1"/>
        <c:axPos val="l"/>
        <c:numFmt formatCode="#,##0.00" sourceLinked="1"/>
        <c:majorTickMark val="none"/>
        <c:minorTickMark val="none"/>
        <c:tickLblPos val="nextTo"/>
        <c:crossAx val="207394521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b="1">
          <a:solidFill>
            <a:srgbClr val="404040"/>
          </a:solidFill>
          <a:latin typeface="Century Gothic" panose="020B0502020202020204" pitchFamily="34" charset="0"/>
        </a:defRPr>
      </a:pPr>
      <a:endParaRPr lang="es-ES"/>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411010215446436E-2"/>
          <c:y val="5.2442243146564621E-2"/>
          <c:w val="0.90080914616963892"/>
          <c:h val="0.6909849268905579"/>
        </c:manualLayout>
      </c:layout>
      <c:lineChart>
        <c:grouping val="standard"/>
        <c:varyColors val="0"/>
        <c:ser>
          <c:idx val="0"/>
          <c:order val="0"/>
          <c:tx>
            <c:strRef>
              <c:f>'5.3 G62'!$E$5</c:f>
              <c:strCache>
                <c:ptCount val="1"/>
                <c:pt idx="0">
                  <c:v>2010</c:v>
                </c:pt>
              </c:strCache>
            </c:strRef>
          </c:tx>
          <c:spPr>
            <a:ln w="28575" cap="rnd">
              <a:noFill/>
              <a:round/>
            </a:ln>
            <a:effectLst/>
          </c:spPr>
          <c:marker>
            <c:symbol val="square"/>
            <c:size val="5"/>
            <c:spPr>
              <a:solidFill>
                <a:srgbClr val="B4B4B4"/>
              </a:solidFill>
              <a:ln w="9525">
                <a:noFill/>
              </a:ln>
              <a:effectLst/>
            </c:spPr>
          </c:marker>
          <c:dLbls>
            <c:spPr>
              <a:noFill/>
              <a:ln>
                <a:noFill/>
              </a:ln>
              <a:effectLst/>
            </c:spPr>
            <c:txPr>
              <a:bodyPr rot="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'5.3 G62'!$D$6:$D$23</c:f>
              <c:strCache>
                <c:ptCount val="18"/>
                <c:pt idx="0">
                  <c:v>CNT</c:v>
                </c:pt>
                <c:pt idx="1">
                  <c:v>CLM</c:v>
                </c:pt>
                <c:pt idx="2">
                  <c:v>AND</c:v>
                </c:pt>
                <c:pt idx="3">
                  <c:v>MUR</c:v>
                </c:pt>
                <c:pt idx="4">
                  <c:v>CAN</c:v>
                </c:pt>
                <c:pt idx="5">
                  <c:v>MAD</c:v>
                </c:pt>
                <c:pt idx="6">
                  <c:v>TOT. NAC.</c:v>
                </c:pt>
                <c:pt idx="7">
                  <c:v>CVA</c:v>
                </c:pt>
                <c:pt idx="8">
                  <c:v>PVA</c:v>
                </c:pt>
                <c:pt idx="9">
                  <c:v>CAT</c:v>
                </c:pt>
                <c:pt idx="10">
                  <c:v>BAL</c:v>
                </c:pt>
                <c:pt idx="11">
                  <c:v>GAL</c:v>
                </c:pt>
                <c:pt idx="12">
                  <c:v>EXT</c:v>
                </c:pt>
                <c:pt idx="13">
                  <c:v>CYL</c:v>
                </c:pt>
                <c:pt idx="14">
                  <c:v>NAV</c:v>
                </c:pt>
                <c:pt idx="15">
                  <c:v>ARA</c:v>
                </c:pt>
                <c:pt idx="16">
                  <c:v>AST</c:v>
                </c:pt>
                <c:pt idx="17">
                  <c:v>RIO</c:v>
                </c:pt>
              </c:strCache>
            </c:strRef>
          </c:cat>
          <c:val>
            <c:numRef>
              <c:f>'5.3 G62'!$E$6:$E$23</c:f>
              <c:numCache>
                <c:formatCode>0</c:formatCode>
                <c:ptCount val="18"/>
                <c:pt idx="0">
                  <c:v>128.32418742085267</c:v>
                </c:pt>
                <c:pt idx="1">
                  <c:v>146.78038651850744</c:v>
                </c:pt>
                <c:pt idx="2">
                  <c:v>150.04225911557495</c:v>
                </c:pt>
                <c:pt idx="3">
                  <c:v>151.16496201381827</c:v>
                </c:pt>
                <c:pt idx="4">
                  <c:v>160.48947401463002</c:v>
                </c:pt>
                <c:pt idx="5">
                  <c:v>172.79061802683023</c:v>
                </c:pt>
                <c:pt idx="6">
                  <c:v>175.1862148378755</c:v>
                </c:pt>
                <c:pt idx="7">
                  <c:v>177.82712855551551</c:v>
                </c:pt>
                <c:pt idx="8">
                  <c:v>181.33082132762624</c:v>
                </c:pt>
                <c:pt idx="9">
                  <c:v>182.23250391586902</c:v>
                </c:pt>
                <c:pt idx="10">
                  <c:v>182.63205337195728</c:v>
                </c:pt>
                <c:pt idx="11">
                  <c:v>190.15939432088254</c:v>
                </c:pt>
                <c:pt idx="12">
                  <c:v>191.47052979534328</c:v>
                </c:pt>
                <c:pt idx="13">
                  <c:v>202.38209191975821</c:v>
                </c:pt>
                <c:pt idx="14">
                  <c:v>211.95621455621077</c:v>
                </c:pt>
                <c:pt idx="15">
                  <c:v>217.505075737049</c:v>
                </c:pt>
                <c:pt idx="16">
                  <c:v>228.71034111962933</c:v>
                </c:pt>
                <c:pt idx="17">
                  <c:v>248.12741342679465</c:v>
                </c:pt>
              </c:numCache>
            </c:numRef>
          </c:val>
          <c:smooth val="0"/>
          <c:extLst>
            <c:ext xmlns:c16="http://schemas.microsoft.com/office/drawing/2014/chart" uri="{C3380CC4-5D6E-409C-BE32-E72D297353CC}">
              <c16:uniqueId val="{00000002-A568-4D1E-A476-9DF5A18A3264}"/>
            </c:ext>
          </c:extLst>
        </c:ser>
        <c:ser>
          <c:idx val="1"/>
          <c:order val="1"/>
          <c:tx>
            <c:strRef>
              <c:f>'5.3 G62'!$F$5</c:f>
              <c:strCache>
                <c:ptCount val="1"/>
                <c:pt idx="0">
                  <c:v>2020</c:v>
                </c:pt>
              </c:strCache>
            </c:strRef>
          </c:tx>
          <c:spPr>
            <a:ln w="28575" cap="rnd">
              <a:noFill/>
              <a:round/>
            </a:ln>
            <a:effectLst/>
          </c:spPr>
          <c:marker>
            <c:symbol val="triangle"/>
            <c:size val="5"/>
            <c:spPr>
              <a:solidFill>
                <a:srgbClr val="83082A"/>
              </a:solidFill>
              <a:ln w="9525">
                <a:solidFill>
                  <a:srgbClr val="83082A"/>
                </a:solidFill>
              </a:ln>
              <a:effectLst/>
            </c:spPr>
          </c:marker>
          <c:dLbls>
            <c:spPr>
              <a:noFill/>
              <a:ln>
                <a:noFill/>
              </a:ln>
              <a:effectLst/>
            </c:spPr>
            <c:txPr>
              <a:bodyPr rot="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'5.3 G62'!$D$6:$D$23</c:f>
              <c:strCache>
                <c:ptCount val="18"/>
                <c:pt idx="0">
                  <c:v>CNT</c:v>
                </c:pt>
                <c:pt idx="1">
                  <c:v>CLM</c:v>
                </c:pt>
                <c:pt idx="2">
                  <c:v>AND</c:v>
                </c:pt>
                <c:pt idx="3">
                  <c:v>MUR</c:v>
                </c:pt>
                <c:pt idx="4">
                  <c:v>CAN</c:v>
                </c:pt>
                <c:pt idx="5">
                  <c:v>MAD</c:v>
                </c:pt>
                <c:pt idx="6">
                  <c:v>TOT. NAC.</c:v>
                </c:pt>
                <c:pt idx="7">
                  <c:v>CVA</c:v>
                </c:pt>
                <c:pt idx="8">
                  <c:v>PVA</c:v>
                </c:pt>
                <c:pt idx="9">
                  <c:v>CAT</c:v>
                </c:pt>
                <c:pt idx="10">
                  <c:v>BAL</c:v>
                </c:pt>
                <c:pt idx="11">
                  <c:v>GAL</c:v>
                </c:pt>
                <c:pt idx="12">
                  <c:v>EXT</c:v>
                </c:pt>
                <c:pt idx="13">
                  <c:v>CYL</c:v>
                </c:pt>
                <c:pt idx="14">
                  <c:v>NAV</c:v>
                </c:pt>
                <c:pt idx="15">
                  <c:v>ARA</c:v>
                </c:pt>
                <c:pt idx="16">
                  <c:v>AST</c:v>
                </c:pt>
                <c:pt idx="17">
                  <c:v>RIO</c:v>
                </c:pt>
              </c:strCache>
            </c:strRef>
          </c:cat>
          <c:val>
            <c:numRef>
              <c:f>'5.3 G62'!$F$6:$F$23</c:f>
              <c:numCache>
                <c:formatCode>0</c:formatCode>
                <c:ptCount val="18"/>
                <c:pt idx="0">
                  <c:v>138.95917859685539</c:v>
                </c:pt>
                <c:pt idx="1">
                  <c:v>152.06180652359816</c:v>
                </c:pt>
                <c:pt idx="2">
                  <c:v>178.86655078540019</c:v>
                </c:pt>
                <c:pt idx="3">
                  <c:v>184.61526245474778</c:v>
                </c:pt>
                <c:pt idx="4">
                  <c:v>257.35861820481335</c:v>
                </c:pt>
                <c:pt idx="5">
                  <c:v>191.3010952393314</c:v>
                </c:pt>
                <c:pt idx="6">
                  <c:v>206.61403038663525</c:v>
                </c:pt>
                <c:pt idx="7">
                  <c:v>216.91189046918419</c:v>
                </c:pt>
                <c:pt idx="8">
                  <c:v>193.64972997121373</c:v>
                </c:pt>
                <c:pt idx="9">
                  <c:v>191.89049928674058</c:v>
                </c:pt>
                <c:pt idx="10">
                  <c:v>200.59016186345698</c:v>
                </c:pt>
                <c:pt idx="11">
                  <c:v>243.16950913440166</c:v>
                </c:pt>
                <c:pt idx="12">
                  <c:v>220.86736022150646</c:v>
                </c:pt>
                <c:pt idx="13">
                  <c:v>240.09172756645529</c:v>
                </c:pt>
                <c:pt idx="14">
                  <c:v>269.20872296758756</c:v>
                </c:pt>
                <c:pt idx="15">
                  <c:v>310.66856929225486</c:v>
                </c:pt>
                <c:pt idx="16">
                  <c:v>330.78650626629394</c:v>
                </c:pt>
                <c:pt idx="17">
                  <c:v>256.31888570053206</c:v>
                </c:pt>
              </c:numCache>
            </c:numRef>
          </c:val>
          <c:smooth val="0"/>
          <c:extLst>
            <c:ext xmlns:c16="http://schemas.microsoft.com/office/drawing/2014/chart" uri="{C3380CC4-5D6E-409C-BE32-E72D297353CC}">
              <c16:uniqueId val="{00000005-A568-4D1E-A476-9DF5A18A3264}"/>
            </c:ext>
          </c:extLst>
        </c:ser>
        <c:dLbls>
          <c:showLegendKey val="0"/>
          <c:showVal val="0"/>
          <c:showCatName val="0"/>
          <c:showSerName val="0"/>
          <c:showPercent val="0"/>
          <c:showBubbleSize val="0"/>
        </c:dLbls>
        <c:marker val="1"/>
        <c:smooth val="0"/>
        <c:axId val="746020216"/>
        <c:axId val="746016936"/>
      </c:lineChart>
      <c:catAx>
        <c:axId val="746020216"/>
        <c:scaling>
          <c:orientation val="minMax"/>
        </c:scaling>
        <c:delete val="0"/>
        <c:axPos val="b"/>
        <c:numFmt formatCode="General" sourceLinked="1"/>
        <c:majorTickMark val="out"/>
        <c:minorTickMark val="none"/>
        <c:tickLblPos val="nextTo"/>
        <c:spPr>
          <a:noFill/>
          <a:ln w="9525" cap="flat" cmpd="sng" algn="ctr">
            <a:solidFill>
              <a:srgbClr val="404040"/>
            </a:solidFill>
            <a:round/>
          </a:ln>
          <a:effectLst/>
        </c:spPr>
        <c:txPr>
          <a:bodyPr rot="-6000000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crossAx val="746016936"/>
        <c:crosses val="autoZero"/>
        <c:auto val="1"/>
        <c:lblAlgn val="ctr"/>
        <c:lblOffset val="100"/>
        <c:noMultiLvlLbl val="0"/>
      </c:catAx>
      <c:valAx>
        <c:axId val="746016936"/>
        <c:scaling>
          <c:orientation val="minMax"/>
          <c:min val="50"/>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rgbClr val="404040"/>
            </a:solidFill>
          </a:ln>
          <a:effectLst/>
        </c:spPr>
        <c:txPr>
          <a:bodyPr rot="-6000000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crossAx val="746020216"/>
        <c:crosses val="autoZero"/>
        <c:crossBetween val="between"/>
      </c:valAx>
      <c:spPr>
        <a:noFill/>
        <a:ln>
          <a:noFill/>
        </a:ln>
        <a:effectLst/>
      </c:spPr>
    </c:plotArea>
    <c:legend>
      <c:legendPos val="b"/>
      <c:layout>
        <c:manualLayout>
          <c:xMode val="edge"/>
          <c:yMode val="edge"/>
          <c:x val="0.34285939998090209"/>
          <c:y val="0.89561833327941864"/>
          <c:w val="0.3215867207492511"/>
          <c:h val="7.6685255732012139E-2"/>
        </c:manualLayout>
      </c:layout>
      <c:overlay val="0"/>
      <c:spPr>
        <a:noFill/>
        <a:ln>
          <a:noFill/>
        </a:ln>
        <a:effectLst/>
      </c:spPr>
      <c:txPr>
        <a:bodyPr rot="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b="1">
          <a:solidFill>
            <a:srgbClr val="404040"/>
          </a:solidFill>
          <a:latin typeface="Century Gothic" panose="020B0502020202020204" pitchFamily="34" charset="0"/>
        </a:defRPr>
      </a:pPr>
      <a:endParaRPr lang="es-ES"/>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411010215446436E-2"/>
          <c:y val="5.2442243146564621E-2"/>
          <c:w val="0.90080914616963892"/>
          <c:h val="0.6909849268905579"/>
        </c:manualLayout>
      </c:layout>
      <c:lineChart>
        <c:grouping val="standard"/>
        <c:varyColors val="0"/>
        <c:ser>
          <c:idx val="0"/>
          <c:order val="0"/>
          <c:tx>
            <c:strRef>
              <c:f>'5.3 G62'!$E$5</c:f>
              <c:strCache>
                <c:ptCount val="1"/>
                <c:pt idx="0">
                  <c:v>2010</c:v>
                </c:pt>
              </c:strCache>
            </c:strRef>
          </c:tx>
          <c:spPr>
            <a:ln w="28575" cap="rnd">
              <a:noFill/>
              <a:round/>
            </a:ln>
            <a:effectLst/>
          </c:spPr>
          <c:marker>
            <c:symbol val="square"/>
            <c:size val="5"/>
            <c:spPr>
              <a:solidFill>
                <a:srgbClr val="B4B4B4"/>
              </a:solidFill>
              <a:ln w="9525">
                <a:noFill/>
              </a:ln>
              <a:effectLst/>
            </c:spPr>
          </c:marker>
          <c:dLbls>
            <c:spPr>
              <a:noFill/>
              <a:ln>
                <a:noFill/>
              </a:ln>
              <a:effectLst/>
            </c:spPr>
            <c:txPr>
              <a:bodyPr rot="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'5.3 G62'!$D$6:$D$23</c:f>
              <c:strCache>
                <c:ptCount val="18"/>
                <c:pt idx="0">
                  <c:v>CNT</c:v>
                </c:pt>
                <c:pt idx="1">
                  <c:v>CLM</c:v>
                </c:pt>
                <c:pt idx="2">
                  <c:v>AND</c:v>
                </c:pt>
                <c:pt idx="3">
                  <c:v>MUR</c:v>
                </c:pt>
                <c:pt idx="4">
                  <c:v>CAN</c:v>
                </c:pt>
                <c:pt idx="5">
                  <c:v>MAD</c:v>
                </c:pt>
                <c:pt idx="6">
                  <c:v>TOT. NAC.</c:v>
                </c:pt>
                <c:pt idx="7">
                  <c:v>CVA</c:v>
                </c:pt>
                <c:pt idx="8">
                  <c:v>PVA</c:v>
                </c:pt>
                <c:pt idx="9">
                  <c:v>CAT</c:v>
                </c:pt>
                <c:pt idx="10">
                  <c:v>BAL</c:v>
                </c:pt>
                <c:pt idx="11">
                  <c:v>GAL</c:v>
                </c:pt>
                <c:pt idx="12">
                  <c:v>EXT</c:v>
                </c:pt>
                <c:pt idx="13">
                  <c:v>CYL</c:v>
                </c:pt>
                <c:pt idx="14">
                  <c:v>NAV</c:v>
                </c:pt>
                <c:pt idx="15">
                  <c:v>ARA</c:v>
                </c:pt>
                <c:pt idx="16">
                  <c:v>AST</c:v>
                </c:pt>
                <c:pt idx="17">
                  <c:v>RIO</c:v>
                </c:pt>
              </c:strCache>
            </c:strRef>
          </c:cat>
          <c:val>
            <c:numRef>
              <c:f>'5.3 G62'!$E$6:$E$23</c:f>
              <c:numCache>
                <c:formatCode>0</c:formatCode>
                <c:ptCount val="18"/>
                <c:pt idx="0">
                  <c:v>128.32418742085267</c:v>
                </c:pt>
                <c:pt idx="1">
                  <c:v>146.78038651850744</c:v>
                </c:pt>
                <c:pt idx="2">
                  <c:v>150.04225911557495</c:v>
                </c:pt>
                <c:pt idx="3">
                  <c:v>151.16496201381827</c:v>
                </c:pt>
                <c:pt idx="4">
                  <c:v>160.48947401463002</c:v>
                </c:pt>
                <c:pt idx="5">
                  <c:v>172.79061802683023</c:v>
                </c:pt>
                <c:pt idx="6">
                  <c:v>175.1862148378755</c:v>
                </c:pt>
                <c:pt idx="7">
                  <c:v>177.82712855551551</c:v>
                </c:pt>
                <c:pt idx="8">
                  <c:v>181.33082132762624</c:v>
                </c:pt>
                <c:pt idx="9">
                  <c:v>182.23250391586902</c:v>
                </c:pt>
                <c:pt idx="10">
                  <c:v>182.63205337195728</c:v>
                </c:pt>
                <c:pt idx="11">
                  <c:v>190.15939432088254</c:v>
                </c:pt>
                <c:pt idx="12">
                  <c:v>191.47052979534328</c:v>
                </c:pt>
                <c:pt idx="13">
                  <c:v>202.38209191975821</c:v>
                </c:pt>
                <c:pt idx="14">
                  <c:v>211.95621455621077</c:v>
                </c:pt>
                <c:pt idx="15">
                  <c:v>217.505075737049</c:v>
                </c:pt>
                <c:pt idx="16">
                  <c:v>228.71034111962933</c:v>
                </c:pt>
                <c:pt idx="17">
                  <c:v>248.12741342679465</c:v>
                </c:pt>
              </c:numCache>
            </c:numRef>
          </c:val>
          <c:smooth val="0"/>
          <c:extLst>
            <c:ext xmlns:c16="http://schemas.microsoft.com/office/drawing/2014/chart" uri="{C3380CC4-5D6E-409C-BE32-E72D297353CC}">
              <c16:uniqueId val="{00000002-A568-4D1E-A476-9DF5A18A3264}"/>
            </c:ext>
          </c:extLst>
        </c:ser>
        <c:ser>
          <c:idx val="1"/>
          <c:order val="1"/>
          <c:tx>
            <c:strRef>
              <c:f>'5.3 G62'!$F$5</c:f>
              <c:strCache>
                <c:ptCount val="1"/>
                <c:pt idx="0">
                  <c:v>2020</c:v>
                </c:pt>
              </c:strCache>
            </c:strRef>
          </c:tx>
          <c:spPr>
            <a:ln w="28575" cap="rnd">
              <a:noFill/>
              <a:round/>
            </a:ln>
            <a:effectLst/>
          </c:spPr>
          <c:marker>
            <c:symbol val="triangle"/>
            <c:size val="5"/>
            <c:spPr>
              <a:solidFill>
                <a:srgbClr val="83082A"/>
              </a:solidFill>
              <a:ln w="9525">
                <a:solidFill>
                  <a:srgbClr val="83082A"/>
                </a:solidFill>
              </a:ln>
              <a:effectLst/>
            </c:spPr>
          </c:marker>
          <c:dLbls>
            <c:spPr>
              <a:noFill/>
              <a:ln>
                <a:noFill/>
              </a:ln>
              <a:effectLst/>
            </c:spPr>
            <c:txPr>
              <a:bodyPr rot="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'5.3 G62'!$D$6:$D$23</c:f>
              <c:strCache>
                <c:ptCount val="18"/>
                <c:pt idx="0">
                  <c:v>CNT</c:v>
                </c:pt>
                <c:pt idx="1">
                  <c:v>CLM</c:v>
                </c:pt>
                <c:pt idx="2">
                  <c:v>AND</c:v>
                </c:pt>
                <c:pt idx="3">
                  <c:v>MUR</c:v>
                </c:pt>
                <c:pt idx="4">
                  <c:v>CAN</c:v>
                </c:pt>
                <c:pt idx="5">
                  <c:v>MAD</c:v>
                </c:pt>
                <c:pt idx="6">
                  <c:v>TOT. NAC.</c:v>
                </c:pt>
                <c:pt idx="7">
                  <c:v>CVA</c:v>
                </c:pt>
                <c:pt idx="8">
                  <c:v>PVA</c:v>
                </c:pt>
                <c:pt idx="9">
                  <c:v>CAT</c:v>
                </c:pt>
                <c:pt idx="10">
                  <c:v>BAL</c:v>
                </c:pt>
                <c:pt idx="11">
                  <c:v>GAL</c:v>
                </c:pt>
                <c:pt idx="12">
                  <c:v>EXT</c:v>
                </c:pt>
                <c:pt idx="13">
                  <c:v>CYL</c:v>
                </c:pt>
                <c:pt idx="14">
                  <c:v>NAV</c:v>
                </c:pt>
                <c:pt idx="15">
                  <c:v>ARA</c:v>
                </c:pt>
                <c:pt idx="16">
                  <c:v>AST</c:v>
                </c:pt>
                <c:pt idx="17">
                  <c:v>RIO</c:v>
                </c:pt>
              </c:strCache>
            </c:strRef>
          </c:cat>
          <c:val>
            <c:numRef>
              <c:f>'5.3 G62'!$F$6:$F$23</c:f>
              <c:numCache>
                <c:formatCode>0</c:formatCode>
                <c:ptCount val="18"/>
                <c:pt idx="0">
                  <c:v>138.95917859685539</c:v>
                </c:pt>
                <c:pt idx="1">
                  <c:v>152.06180652359816</c:v>
                </c:pt>
                <c:pt idx="2">
                  <c:v>178.86655078540019</c:v>
                </c:pt>
                <c:pt idx="3">
                  <c:v>184.61526245474778</c:v>
                </c:pt>
                <c:pt idx="4">
                  <c:v>257.35861820481335</c:v>
                </c:pt>
                <c:pt idx="5">
                  <c:v>191.3010952393314</c:v>
                </c:pt>
                <c:pt idx="6">
                  <c:v>206.61403038663525</c:v>
                </c:pt>
                <c:pt idx="7">
                  <c:v>216.91189046918419</c:v>
                </c:pt>
                <c:pt idx="8">
                  <c:v>193.64972997121373</c:v>
                </c:pt>
                <c:pt idx="9">
                  <c:v>191.89049928674058</c:v>
                </c:pt>
                <c:pt idx="10">
                  <c:v>200.59016186345698</c:v>
                </c:pt>
                <c:pt idx="11">
                  <c:v>243.16950913440166</c:v>
                </c:pt>
                <c:pt idx="12">
                  <c:v>220.86736022150646</c:v>
                </c:pt>
                <c:pt idx="13">
                  <c:v>240.09172756645529</c:v>
                </c:pt>
                <c:pt idx="14">
                  <c:v>269.20872296758756</c:v>
                </c:pt>
                <c:pt idx="15">
                  <c:v>310.66856929225486</c:v>
                </c:pt>
                <c:pt idx="16">
                  <c:v>330.78650626629394</c:v>
                </c:pt>
                <c:pt idx="17">
                  <c:v>256.31888570053206</c:v>
                </c:pt>
              </c:numCache>
            </c:numRef>
          </c:val>
          <c:smooth val="0"/>
          <c:extLst>
            <c:ext xmlns:c16="http://schemas.microsoft.com/office/drawing/2014/chart" uri="{C3380CC4-5D6E-409C-BE32-E72D297353CC}">
              <c16:uniqueId val="{00000005-A568-4D1E-A476-9DF5A18A3264}"/>
            </c:ext>
          </c:extLst>
        </c:ser>
        <c:dLbls>
          <c:showLegendKey val="0"/>
          <c:showVal val="0"/>
          <c:showCatName val="0"/>
          <c:showSerName val="0"/>
          <c:showPercent val="0"/>
          <c:showBubbleSize val="0"/>
        </c:dLbls>
        <c:marker val="1"/>
        <c:smooth val="0"/>
        <c:axId val="746020216"/>
        <c:axId val="746016936"/>
      </c:lineChart>
      <c:catAx>
        <c:axId val="746020216"/>
        <c:scaling>
          <c:orientation val="minMax"/>
        </c:scaling>
        <c:delete val="0"/>
        <c:axPos val="b"/>
        <c:numFmt formatCode="General" sourceLinked="1"/>
        <c:majorTickMark val="out"/>
        <c:minorTickMark val="none"/>
        <c:tickLblPos val="nextTo"/>
        <c:spPr>
          <a:noFill/>
          <a:ln w="9525" cap="flat" cmpd="sng" algn="ctr">
            <a:solidFill>
              <a:srgbClr val="404040"/>
            </a:solidFill>
            <a:round/>
          </a:ln>
          <a:effectLst/>
        </c:spPr>
        <c:txPr>
          <a:bodyPr rot="-6000000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crossAx val="746016936"/>
        <c:crosses val="autoZero"/>
        <c:auto val="1"/>
        <c:lblAlgn val="ctr"/>
        <c:lblOffset val="100"/>
        <c:noMultiLvlLbl val="0"/>
      </c:catAx>
      <c:valAx>
        <c:axId val="746016936"/>
        <c:scaling>
          <c:orientation val="minMax"/>
          <c:min val="50"/>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rgbClr val="404040"/>
            </a:solidFill>
          </a:ln>
          <a:effectLst/>
        </c:spPr>
        <c:txPr>
          <a:bodyPr rot="-6000000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crossAx val="746020216"/>
        <c:crosses val="autoZero"/>
        <c:crossBetween val="between"/>
      </c:valAx>
      <c:spPr>
        <a:noFill/>
        <a:ln>
          <a:noFill/>
        </a:ln>
        <a:effectLst/>
      </c:spPr>
    </c:plotArea>
    <c:legend>
      <c:legendPos val="b"/>
      <c:layout>
        <c:manualLayout>
          <c:xMode val="edge"/>
          <c:yMode val="edge"/>
          <c:x val="0.34285939998090209"/>
          <c:y val="0.89561833327941864"/>
          <c:w val="0.3215867207492511"/>
          <c:h val="7.6685255732012139E-2"/>
        </c:manualLayout>
      </c:layout>
      <c:overlay val="0"/>
      <c:spPr>
        <a:noFill/>
        <a:ln>
          <a:noFill/>
        </a:ln>
        <a:effectLst/>
      </c:spPr>
      <c:txPr>
        <a:bodyPr rot="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b="1">
          <a:solidFill>
            <a:srgbClr val="404040"/>
          </a:solidFill>
          <a:latin typeface="Century Gothic" panose="020B0502020202020204" pitchFamily="34" charset="0"/>
        </a:defRPr>
      </a:pPr>
      <a:endParaRPr lang="es-ES"/>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962813889602328E-2"/>
          <c:y val="6.1067888082713108E-2"/>
          <c:w val="0.90014542792641383"/>
          <c:h val="0.6385664040062633"/>
        </c:manualLayout>
      </c:layout>
      <c:lineChart>
        <c:grouping val="standard"/>
        <c:varyColors val="0"/>
        <c:ser>
          <c:idx val="0"/>
          <c:order val="0"/>
          <c:tx>
            <c:strRef>
              <c:f>'5.3 G63'!$E$8</c:f>
              <c:strCache>
                <c:ptCount val="1"/>
                <c:pt idx="0">
                  <c:v>2010</c:v>
                </c:pt>
              </c:strCache>
            </c:strRef>
          </c:tx>
          <c:spPr>
            <a:ln w="28575" cap="rnd">
              <a:noFill/>
              <a:round/>
            </a:ln>
            <a:effectLst/>
          </c:spPr>
          <c:marker>
            <c:symbol val="square"/>
            <c:size val="5"/>
            <c:spPr>
              <a:solidFill>
                <a:srgbClr val="B4B4B4"/>
              </a:solidFill>
              <a:ln w="9525">
                <a:noFill/>
              </a:ln>
              <a:effectLst/>
            </c:spPr>
          </c:marker>
          <c:dLbls>
            <c:dLbl>
              <c:idx val="5"/>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7F6-40C7-A2CE-BF5164F8208A}"/>
                </c:ext>
              </c:extLst>
            </c:dLbl>
            <c:dLbl>
              <c:idx val="17"/>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7F6-40C7-A2CE-BF5164F8208A}"/>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Century Gothic" panose="020B0502020202020204" pitchFamily="34" charset="0"/>
                    <a:ea typeface="+mn-ea"/>
                    <a:cs typeface="+mn-cs"/>
                  </a:defRPr>
                </a:pPr>
                <a:endParaRPr lang="es-E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'5.3 G63'!$D$9:$D$26</c:f>
              <c:strCache>
                <c:ptCount val="18"/>
                <c:pt idx="0">
                  <c:v>NAV</c:v>
                </c:pt>
                <c:pt idx="1">
                  <c:v>MUR</c:v>
                </c:pt>
                <c:pt idx="2">
                  <c:v>CAN</c:v>
                </c:pt>
                <c:pt idx="3">
                  <c:v>AND</c:v>
                </c:pt>
                <c:pt idx="4">
                  <c:v>CLM</c:v>
                </c:pt>
                <c:pt idx="5">
                  <c:v>BAL</c:v>
                </c:pt>
                <c:pt idx="6">
                  <c:v>CVA</c:v>
                </c:pt>
                <c:pt idx="7">
                  <c:v>CAT</c:v>
                </c:pt>
                <c:pt idx="8">
                  <c:v>MAD</c:v>
                </c:pt>
                <c:pt idx="9">
                  <c:v>TOT. NAC.</c:v>
                </c:pt>
                <c:pt idx="10">
                  <c:v>PVA</c:v>
                </c:pt>
                <c:pt idx="11">
                  <c:v>CNT</c:v>
                </c:pt>
                <c:pt idx="12">
                  <c:v>CYL</c:v>
                </c:pt>
                <c:pt idx="13">
                  <c:v>GAL</c:v>
                </c:pt>
                <c:pt idx="14">
                  <c:v>ARA</c:v>
                </c:pt>
                <c:pt idx="15">
                  <c:v>EXT</c:v>
                </c:pt>
                <c:pt idx="16">
                  <c:v>AST</c:v>
                </c:pt>
                <c:pt idx="17">
                  <c:v>RIO</c:v>
                </c:pt>
              </c:strCache>
            </c:strRef>
          </c:cat>
          <c:val>
            <c:numRef>
              <c:f>'5.3 G63'!$E$9:$E$26</c:f>
              <c:numCache>
                <c:formatCode>0</c:formatCode>
                <c:ptCount val="18"/>
                <c:pt idx="0">
                  <c:v>67.511979451237508</c:v>
                </c:pt>
                <c:pt idx="1">
                  <c:v>83.448531066451707</c:v>
                </c:pt>
                <c:pt idx="2">
                  <c:v>85.437043519553043</c:v>
                </c:pt>
                <c:pt idx="3">
                  <c:v>85.892025719823565</c:v>
                </c:pt>
                <c:pt idx="4">
                  <c:v>90.546342332845498</c:v>
                </c:pt>
                <c:pt idx="5">
                  <c:v>92.220145762077451</c:v>
                </c:pt>
                <c:pt idx="6">
                  <c:v>96.640925749642093</c:v>
                </c:pt>
                <c:pt idx="7">
                  <c:v>97.70537463422049</c:v>
                </c:pt>
                <c:pt idx="8">
                  <c:v>97.852751427380568</c:v>
                </c:pt>
                <c:pt idx="9">
                  <c:v>97.856757764494162</c:v>
                </c:pt>
                <c:pt idx="10">
                  <c:v>100.53531612848138</c:v>
                </c:pt>
                <c:pt idx="11">
                  <c:v>101.30856901646263</c:v>
                </c:pt>
                <c:pt idx="12">
                  <c:v>105.09803615138023</c:v>
                </c:pt>
                <c:pt idx="13">
                  <c:v>115.09647551000785</c:v>
                </c:pt>
                <c:pt idx="14">
                  <c:v>118.7741027915626</c:v>
                </c:pt>
                <c:pt idx="15">
                  <c:v>125.53963981864489</c:v>
                </c:pt>
                <c:pt idx="16">
                  <c:v>138.33286761267902</c:v>
                </c:pt>
                <c:pt idx="17">
                  <c:v>155.07963339174665</c:v>
                </c:pt>
              </c:numCache>
            </c:numRef>
          </c:val>
          <c:smooth val="0"/>
          <c:extLst>
            <c:ext xmlns:c16="http://schemas.microsoft.com/office/drawing/2014/chart" uri="{C3380CC4-5D6E-409C-BE32-E72D297353CC}">
              <c16:uniqueId val="{00000002-D7F6-40C7-A2CE-BF5164F8208A}"/>
            </c:ext>
          </c:extLst>
        </c:ser>
        <c:ser>
          <c:idx val="1"/>
          <c:order val="1"/>
          <c:tx>
            <c:strRef>
              <c:f>'5.3 G63'!$F$8</c:f>
              <c:strCache>
                <c:ptCount val="1"/>
                <c:pt idx="0">
                  <c:v>2020</c:v>
                </c:pt>
              </c:strCache>
            </c:strRef>
          </c:tx>
          <c:spPr>
            <a:ln w="28575" cap="rnd">
              <a:noFill/>
              <a:round/>
            </a:ln>
            <a:effectLst/>
          </c:spPr>
          <c:marker>
            <c:symbol val="triangle"/>
            <c:size val="5"/>
            <c:spPr>
              <a:solidFill>
                <a:srgbClr val="83082A"/>
              </a:solidFill>
              <a:ln w="9525">
                <a:solidFill>
                  <a:srgbClr val="83082A"/>
                </a:solidFill>
              </a:ln>
              <a:effectLst/>
            </c:spPr>
          </c:marker>
          <c:dLbls>
            <c:dLbl>
              <c:idx val="5"/>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7F6-40C7-A2CE-BF5164F8208A}"/>
                </c:ext>
              </c:extLst>
            </c:dLbl>
            <c:dLbl>
              <c:idx val="17"/>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7F6-40C7-A2CE-BF5164F8208A}"/>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Century Gothic" panose="020B0502020202020204" pitchFamily="34" charset="0"/>
                    <a:ea typeface="+mn-ea"/>
                    <a:cs typeface="+mn-cs"/>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'5.3 G63'!$D$9:$D$26</c:f>
              <c:strCache>
                <c:ptCount val="18"/>
                <c:pt idx="0">
                  <c:v>NAV</c:v>
                </c:pt>
                <c:pt idx="1">
                  <c:v>MUR</c:v>
                </c:pt>
                <c:pt idx="2">
                  <c:v>CAN</c:v>
                </c:pt>
                <c:pt idx="3">
                  <c:v>AND</c:v>
                </c:pt>
                <c:pt idx="4">
                  <c:v>CLM</c:v>
                </c:pt>
                <c:pt idx="5">
                  <c:v>BAL</c:v>
                </c:pt>
                <c:pt idx="6">
                  <c:v>CVA</c:v>
                </c:pt>
                <c:pt idx="7">
                  <c:v>CAT</c:v>
                </c:pt>
                <c:pt idx="8">
                  <c:v>MAD</c:v>
                </c:pt>
                <c:pt idx="9">
                  <c:v>TOT. NAC.</c:v>
                </c:pt>
                <c:pt idx="10">
                  <c:v>PVA</c:v>
                </c:pt>
                <c:pt idx="11">
                  <c:v>CNT</c:v>
                </c:pt>
                <c:pt idx="12">
                  <c:v>CYL</c:v>
                </c:pt>
                <c:pt idx="13">
                  <c:v>GAL</c:v>
                </c:pt>
                <c:pt idx="14">
                  <c:v>ARA</c:v>
                </c:pt>
                <c:pt idx="15">
                  <c:v>EXT</c:v>
                </c:pt>
                <c:pt idx="16">
                  <c:v>AST</c:v>
                </c:pt>
                <c:pt idx="17">
                  <c:v>RIO</c:v>
                </c:pt>
              </c:strCache>
            </c:strRef>
          </c:cat>
          <c:val>
            <c:numRef>
              <c:f>'5.3 G63'!$F$9:$F$26</c:f>
              <c:numCache>
                <c:formatCode>0</c:formatCode>
                <c:ptCount val="18"/>
                <c:pt idx="0">
                  <c:v>111.91823314382853</c:v>
                </c:pt>
                <c:pt idx="1">
                  <c:v>110.50447609298523</c:v>
                </c:pt>
                <c:pt idx="2">
                  <c:v>96.969050787885024</c:v>
                </c:pt>
                <c:pt idx="3">
                  <c:v>94.040802130236827</c:v>
                </c:pt>
                <c:pt idx="4">
                  <c:v>97.788943101992388</c:v>
                </c:pt>
                <c:pt idx="5">
                  <c:v>70.846738019859274</c:v>
                </c:pt>
                <c:pt idx="6">
                  <c:v>113.49810859554395</c:v>
                </c:pt>
                <c:pt idx="7">
                  <c:v>100.63647752278492</c:v>
                </c:pt>
                <c:pt idx="8">
                  <c:v>97.789226016712959</c:v>
                </c:pt>
                <c:pt idx="9">
                  <c:v>106.25743994384078</c:v>
                </c:pt>
                <c:pt idx="10">
                  <c:v>132.40237351520196</c:v>
                </c:pt>
                <c:pt idx="11">
                  <c:v>111.51045196043953</c:v>
                </c:pt>
                <c:pt idx="12">
                  <c:v>109.39831760419354</c:v>
                </c:pt>
                <c:pt idx="13">
                  <c:v>127.32163035347668</c:v>
                </c:pt>
                <c:pt idx="14">
                  <c:v>129.38255186021269</c:v>
                </c:pt>
                <c:pt idx="15">
                  <c:v>128.76097170360163</c:v>
                </c:pt>
                <c:pt idx="16">
                  <c:v>156.06841096837016</c:v>
                </c:pt>
                <c:pt idx="17">
                  <c:v>134.41112298930338</c:v>
                </c:pt>
              </c:numCache>
            </c:numRef>
          </c:val>
          <c:smooth val="0"/>
          <c:extLst>
            <c:ext xmlns:c16="http://schemas.microsoft.com/office/drawing/2014/chart" uri="{C3380CC4-5D6E-409C-BE32-E72D297353CC}">
              <c16:uniqueId val="{00000005-D7F6-40C7-A2CE-BF5164F8208A}"/>
            </c:ext>
          </c:extLst>
        </c:ser>
        <c:dLbls>
          <c:showLegendKey val="0"/>
          <c:showVal val="0"/>
          <c:showCatName val="0"/>
          <c:showSerName val="0"/>
          <c:showPercent val="0"/>
          <c:showBubbleSize val="0"/>
        </c:dLbls>
        <c:marker val="1"/>
        <c:smooth val="0"/>
        <c:axId val="746020216"/>
        <c:axId val="746016936"/>
      </c:lineChart>
      <c:catAx>
        <c:axId val="746020216"/>
        <c:scaling>
          <c:orientation val="minMax"/>
        </c:scaling>
        <c:delete val="0"/>
        <c:axPos val="b"/>
        <c:numFmt formatCode="General" sourceLinked="1"/>
        <c:majorTickMark val="out"/>
        <c:minorTickMark val="none"/>
        <c:tickLblPos val="nextTo"/>
        <c:spPr>
          <a:noFill/>
          <a:ln w="9525" cap="flat" cmpd="sng" algn="ctr">
            <a:solidFill>
              <a:srgbClr val="404040"/>
            </a:solidFill>
            <a:round/>
          </a:ln>
          <a:effectLst/>
        </c:spPr>
        <c:txPr>
          <a:bodyPr rot="-60000000" spcFirstLastPara="1" vertOverflow="ellipsis" vert="horz" wrap="square" anchor="ctr" anchorCtr="1"/>
          <a:lstStyle/>
          <a:p>
            <a:pPr>
              <a:defRPr sz="800" b="1" i="0" u="none" strike="noStrike" kern="1200" baseline="0">
                <a:solidFill>
                  <a:sysClr val="windowText" lastClr="000000"/>
                </a:solidFill>
                <a:latin typeface="Century Gothic" panose="020B0502020202020204" pitchFamily="34" charset="0"/>
                <a:ea typeface="+mn-ea"/>
                <a:cs typeface="+mn-cs"/>
              </a:defRPr>
            </a:pPr>
            <a:endParaRPr lang="es-ES"/>
          </a:p>
        </c:txPr>
        <c:crossAx val="746016936"/>
        <c:crosses val="autoZero"/>
        <c:auto val="1"/>
        <c:lblAlgn val="ctr"/>
        <c:lblOffset val="100"/>
        <c:noMultiLvlLbl val="0"/>
      </c:catAx>
      <c:valAx>
        <c:axId val="746016936"/>
        <c:scaling>
          <c:orientation val="minMax"/>
          <c:min val="40"/>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rgbClr val="404040"/>
            </a:solid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Century Gothic" panose="020B0502020202020204" pitchFamily="34" charset="0"/>
                <a:ea typeface="+mn-ea"/>
                <a:cs typeface="+mn-cs"/>
              </a:defRPr>
            </a:pPr>
            <a:endParaRPr lang="es-ES"/>
          </a:p>
        </c:txPr>
        <c:crossAx val="746020216"/>
        <c:crosses val="autoZero"/>
        <c:crossBetween val="between"/>
      </c:valAx>
      <c:spPr>
        <a:noFill/>
        <a:ln>
          <a:noFill/>
        </a:ln>
        <a:effectLst/>
      </c:spPr>
    </c:plotArea>
    <c:legend>
      <c:legendPos val="b"/>
      <c:layout>
        <c:manualLayout>
          <c:xMode val="edge"/>
          <c:yMode val="edge"/>
          <c:x val="0.41360075503158122"/>
          <c:y val="0.8847972907921593"/>
          <c:w val="0.26034152196919408"/>
          <c:h val="8.4635065660261105E-2"/>
        </c:manualLayout>
      </c:layou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Century Gothic" panose="020B0502020202020204" pitchFamily="34" charset="0"/>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latin typeface="Century Gothic" panose="020B0502020202020204" pitchFamily="34" charset="0"/>
        </a:defRPr>
      </a:pPr>
      <a:endParaRPr lang="es-ES"/>
    </a:p>
  </c:txPr>
  <c:printSettings>
    <c:headerFooter/>
    <c:pageMargins b="0.75" l="0.7" r="0.7" t="0.75" header="0.3" footer="0.3"/>
    <c:pageSetup/>
  </c:printSettings>
  <c:userShapes r:id="rId3"/>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2796894536652409E-2"/>
          <c:y val="3.5620201344697434E-2"/>
          <c:w val="0.94518995115442561"/>
          <c:h val="0.80603210221519483"/>
        </c:manualLayout>
      </c:layout>
      <c:lineChart>
        <c:grouping val="standard"/>
        <c:varyColors val="0"/>
        <c:ser>
          <c:idx val="0"/>
          <c:order val="0"/>
          <c:tx>
            <c:strRef>
              <c:f>'5.3 G64'!$D$6</c:f>
              <c:strCache>
                <c:ptCount val="1"/>
                <c:pt idx="0">
                  <c:v>AND</c:v>
                </c:pt>
              </c:strCache>
            </c:strRef>
          </c:tx>
          <c:spPr>
            <a:ln w="28575" cap="rnd">
              <a:noFill/>
              <a:round/>
            </a:ln>
            <a:effectLst/>
          </c:spPr>
          <c:marker>
            <c:symbol val="circle"/>
            <c:size val="5"/>
            <c:spPr>
              <a:solidFill>
                <a:srgbClr val="B4B4B4"/>
              </a:solidFill>
              <a:ln w="9525">
                <a:noFill/>
              </a:ln>
              <a:effectLst/>
            </c:spPr>
          </c:marker>
          <c:dPt>
            <c:idx val="0"/>
            <c:marker>
              <c:symbol val="circle"/>
              <c:size val="5"/>
              <c:spPr>
                <a:solidFill>
                  <a:srgbClr val="B4B4B4"/>
                </a:solidFill>
                <a:ln w="9525">
                  <a:noFill/>
                </a:ln>
                <a:effectLst/>
              </c:spPr>
            </c:marker>
            <c:bubble3D val="0"/>
            <c:spPr>
              <a:ln w="28575" cap="rnd">
                <a:noFill/>
                <a:round/>
              </a:ln>
              <a:effectLst/>
            </c:spPr>
            <c:extLst>
              <c:ext xmlns:c16="http://schemas.microsoft.com/office/drawing/2014/chart" uri="{C3380CC4-5D6E-409C-BE32-E72D297353CC}">
                <c16:uniqueId val="{00000001-6087-4C8B-BDF8-497121209AAB}"/>
              </c:ext>
            </c:extLst>
          </c:dPt>
          <c:cat>
            <c:strRef>
              <c:f>'5.3 G64'!$E$5:$O$5</c:f>
              <c:strCache>
                <c:ptCount val="11"/>
                <c:pt idx="0">
                  <c:v>DO</c:v>
                </c:pt>
                <c:pt idx="1">
                  <c:v>ALI</c:v>
                </c:pt>
                <c:pt idx="2">
                  <c:v>ASD</c:v>
                </c:pt>
                <c:pt idx="3">
                  <c:v>TAC</c:v>
                </c:pt>
                <c:pt idx="4">
                  <c:v>PET</c:v>
                </c:pt>
                <c:pt idx="5">
                  <c:v>RM</c:v>
                </c:pt>
                <c:pt idx="6">
                  <c:v>GAM</c:v>
                </c:pt>
                <c:pt idx="7">
                  <c:v>LIT</c:v>
                </c:pt>
                <c:pt idx="8">
                  <c:v>MAMO</c:v>
                </c:pt>
                <c:pt idx="9">
                  <c:v>SPECT</c:v>
                </c:pt>
                <c:pt idx="10">
                  <c:v>HEM</c:v>
                </c:pt>
              </c:strCache>
            </c:strRef>
          </c:cat>
          <c:val>
            <c:numRef>
              <c:f>'5.3 G64'!$E$6:$O$6</c:f>
              <c:numCache>
                <c:formatCode>#,##0.00</c:formatCode>
                <c:ptCount val="11"/>
                <c:pt idx="0">
                  <c:v>2.953542780472262</c:v>
                </c:pt>
                <c:pt idx="1">
                  <c:v>3.898676470223386</c:v>
                </c:pt>
                <c:pt idx="2">
                  <c:v>6.4977941170389766</c:v>
                </c:pt>
                <c:pt idx="3">
                  <c:v>14.76771390236131</c:v>
                </c:pt>
                <c:pt idx="4">
                  <c:v>0.70885026731334289</c:v>
                </c:pt>
                <c:pt idx="5">
                  <c:v>5.5526604272878526</c:v>
                </c:pt>
                <c:pt idx="6">
                  <c:v>2.953542780472262</c:v>
                </c:pt>
                <c:pt idx="7">
                  <c:v>1.0632754009700143</c:v>
                </c:pt>
                <c:pt idx="8">
                  <c:v>8.6243449189790056</c:v>
                </c:pt>
                <c:pt idx="9">
                  <c:v>3.3079679141289335</c:v>
                </c:pt>
                <c:pt idx="10">
                  <c:v>4.1349598926611666</c:v>
                </c:pt>
              </c:numCache>
            </c:numRef>
          </c:val>
          <c:smooth val="0"/>
          <c:extLst>
            <c:ext xmlns:c16="http://schemas.microsoft.com/office/drawing/2014/chart" uri="{C3380CC4-5D6E-409C-BE32-E72D297353CC}">
              <c16:uniqueId val="{00000002-6087-4C8B-BDF8-497121209AAB}"/>
            </c:ext>
          </c:extLst>
        </c:ser>
        <c:ser>
          <c:idx val="1"/>
          <c:order val="1"/>
          <c:tx>
            <c:strRef>
              <c:f>'5.3 G64'!$D$7</c:f>
              <c:strCache>
                <c:ptCount val="1"/>
                <c:pt idx="0">
                  <c:v>ARA</c:v>
                </c:pt>
              </c:strCache>
            </c:strRef>
          </c:tx>
          <c:spPr>
            <a:ln w="28575" cap="rnd">
              <a:noFill/>
              <a:round/>
            </a:ln>
            <a:effectLst/>
          </c:spPr>
          <c:marker>
            <c:symbol val="circle"/>
            <c:size val="5"/>
            <c:spPr>
              <a:solidFill>
                <a:srgbClr val="B4B4B4"/>
              </a:solidFill>
              <a:ln w="9525">
                <a:noFill/>
              </a:ln>
              <a:effectLst/>
            </c:spPr>
          </c:marker>
          <c:cat>
            <c:strRef>
              <c:f>'5.3 G64'!$E$5:$O$5</c:f>
              <c:strCache>
                <c:ptCount val="11"/>
                <c:pt idx="0">
                  <c:v>DO</c:v>
                </c:pt>
                <c:pt idx="1">
                  <c:v>ALI</c:v>
                </c:pt>
                <c:pt idx="2">
                  <c:v>ASD</c:v>
                </c:pt>
                <c:pt idx="3">
                  <c:v>TAC</c:v>
                </c:pt>
                <c:pt idx="4">
                  <c:v>PET</c:v>
                </c:pt>
                <c:pt idx="5">
                  <c:v>RM</c:v>
                </c:pt>
                <c:pt idx="6">
                  <c:v>GAM</c:v>
                </c:pt>
                <c:pt idx="7">
                  <c:v>LIT</c:v>
                </c:pt>
                <c:pt idx="8">
                  <c:v>MAMO</c:v>
                </c:pt>
                <c:pt idx="9">
                  <c:v>SPECT</c:v>
                </c:pt>
                <c:pt idx="10">
                  <c:v>HEM</c:v>
                </c:pt>
              </c:strCache>
            </c:strRef>
          </c:cat>
          <c:val>
            <c:numRef>
              <c:f>'5.3 G64'!$E$7:$O$7</c:f>
              <c:numCache>
                <c:formatCode>#,##0.00</c:formatCode>
                <c:ptCount val="11"/>
                <c:pt idx="0">
                  <c:v>1.5044482774443335</c:v>
                </c:pt>
                <c:pt idx="1">
                  <c:v>3.7611206936108337</c:v>
                </c:pt>
                <c:pt idx="2">
                  <c:v>3.008896554888667</c:v>
                </c:pt>
                <c:pt idx="3">
                  <c:v>16.548931051887671</c:v>
                </c:pt>
                <c:pt idx="4">
                  <c:v>0.75222413872216676</c:v>
                </c:pt>
                <c:pt idx="5">
                  <c:v>15.044482774443335</c:v>
                </c:pt>
                <c:pt idx="6">
                  <c:v>1.5044482774443335</c:v>
                </c:pt>
                <c:pt idx="7">
                  <c:v>1.5044482774443335</c:v>
                </c:pt>
                <c:pt idx="8">
                  <c:v>17.301155190609837</c:v>
                </c:pt>
                <c:pt idx="9">
                  <c:v>3.008896554888667</c:v>
                </c:pt>
                <c:pt idx="10">
                  <c:v>3.008896554888667</c:v>
                </c:pt>
              </c:numCache>
            </c:numRef>
          </c:val>
          <c:smooth val="0"/>
          <c:extLst>
            <c:ext xmlns:c16="http://schemas.microsoft.com/office/drawing/2014/chart" uri="{C3380CC4-5D6E-409C-BE32-E72D297353CC}">
              <c16:uniqueId val="{00000003-6087-4C8B-BDF8-497121209AAB}"/>
            </c:ext>
          </c:extLst>
        </c:ser>
        <c:ser>
          <c:idx val="2"/>
          <c:order val="2"/>
          <c:tx>
            <c:strRef>
              <c:f>'5.3 G64'!$D$8</c:f>
              <c:strCache>
                <c:ptCount val="1"/>
                <c:pt idx="0">
                  <c:v>NAV</c:v>
                </c:pt>
              </c:strCache>
            </c:strRef>
          </c:tx>
          <c:spPr>
            <a:ln w="25400" cap="rnd">
              <a:noFill/>
              <a:round/>
            </a:ln>
            <a:effectLst/>
          </c:spPr>
          <c:marker>
            <c:symbol val="circle"/>
            <c:size val="5"/>
            <c:spPr>
              <a:solidFill>
                <a:srgbClr val="B4B4B4"/>
              </a:solidFill>
              <a:ln w="9525">
                <a:noFill/>
              </a:ln>
              <a:effectLst/>
            </c:spPr>
          </c:marker>
          <c:cat>
            <c:strRef>
              <c:f>'5.3 G64'!$E$5:$O$5</c:f>
              <c:strCache>
                <c:ptCount val="11"/>
                <c:pt idx="0">
                  <c:v>DO</c:v>
                </c:pt>
                <c:pt idx="1">
                  <c:v>ALI</c:v>
                </c:pt>
                <c:pt idx="2">
                  <c:v>ASD</c:v>
                </c:pt>
                <c:pt idx="3">
                  <c:v>TAC</c:v>
                </c:pt>
                <c:pt idx="4">
                  <c:v>PET</c:v>
                </c:pt>
                <c:pt idx="5">
                  <c:v>RM</c:v>
                </c:pt>
                <c:pt idx="6">
                  <c:v>GAM</c:v>
                </c:pt>
                <c:pt idx="7">
                  <c:v>LIT</c:v>
                </c:pt>
                <c:pt idx="8">
                  <c:v>MAMO</c:v>
                </c:pt>
                <c:pt idx="9">
                  <c:v>SPECT</c:v>
                </c:pt>
                <c:pt idx="10">
                  <c:v>HEM</c:v>
                </c:pt>
              </c:strCache>
            </c:strRef>
          </c:cat>
          <c:val>
            <c:numRef>
              <c:f>'5.3 G64'!$E$8:$O$8</c:f>
              <c:numCache>
                <c:formatCode>#,##0.00</c:formatCode>
                <c:ptCount val="11"/>
                <c:pt idx="0">
                  <c:v>1.512408555997683</c:v>
                </c:pt>
                <c:pt idx="1">
                  <c:v>6.0496342239907319</c:v>
                </c:pt>
                <c:pt idx="2">
                  <c:v>1.512408555997683</c:v>
                </c:pt>
                <c:pt idx="3">
                  <c:v>18.148902671972195</c:v>
                </c:pt>
                <c:pt idx="4">
                  <c:v>0</c:v>
                </c:pt>
                <c:pt idx="5">
                  <c:v>12.099268447981464</c:v>
                </c:pt>
                <c:pt idx="6">
                  <c:v>0</c:v>
                </c:pt>
                <c:pt idx="7">
                  <c:v>1.512408555997683</c:v>
                </c:pt>
                <c:pt idx="8">
                  <c:v>9.0744513359860974</c:v>
                </c:pt>
                <c:pt idx="9">
                  <c:v>3.024817111995366</c:v>
                </c:pt>
                <c:pt idx="10">
                  <c:v>1.512408555997683</c:v>
                </c:pt>
              </c:numCache>
            </c:numRef>
          </c:val>
          <c:smooth val="0"/>
          <c:extLst>
            <c:ext xmlns:c16="http://schemas.microsoft.com/office/drawing/2014/chart" uri="{C3380CC4-5D6E-409C-BE32-E72D297353CC}">
              <c16:uniqueId val="{00000004-6087-4C8B-BDF8-497121209AAB}"/>
            </c:ext>
          </c:extLst>
        </c:ser>
        <c:ser>
          <c:idx val="3"/>
          <c:order val="3"/>
          <c:tx>
            <c:strRef>
              <c:f>'5.3 G64'!$D$9</c:f>
              <c:strCache>
                <c:ptCount val="1"/>
                <c:pt idx="0">
                  <c:v>CAN</c:v>
                </c:pt>
              </c:strCache>
            </c:strRef>
          </c:tx>
          <c:spPr>
            <a:ln w="28575" cap="rnd">
              <a:noFill/>
              <a:round/>
            </a:ln>
            <a:effectLst/>
          </c:spPr>
          <c:marker>
            <c:symbol val="circle"/>
            <c:size val="5"/>
            <c:spPr>
              <a:solidFill>
                <a:srgbClr val="B4B4B4"/>
              </a:solidFill>
              <a:ln w="9525">
                <a:noFill/>
              </a:ln>
              <a:effectLst/>
            </c:spPr>
          </c:marker>
          <c:cat>
            <c:strRef>
              <c:f>'5.3 G64'!$E$5:$O$5</c:f>
              <c:strCache>
                <c:ptCount val="11"/>
                <c:pt idx="0">
                  <c:v>DO</c:v>
                </c:pt>
                <c:pt idx="1">
                  <c:v>ALI</c:v>
                </c:pt>
                <c:pt idx="2">
                  <c:v>ASD</c:v>
                </c:pt>
                <c:pt idx="3">
                  <c:v>TAC</c:v>
                </c:pt>
                <c:pt idx="4">
                  <c:v>PET</c:v>
                </c:pt>
                <c:pt idx="5">
                  <c:v>RM</c:v>
                </c:pt>
                <c:pt idx="6">
                  <c:v>GAM</c:v>
                </c:pt>
                <c:pt idx="7">
                  <c:v>LIT</c:v>
                </c:pt>
                <c:pt idx="8">
                  <c:v>MAMO</c:v>
                </c:pt>
                <c:pt idx="9">
                  <c:v>SPECT</c:v>
                </c:pt>
                <c:pt idx="10">
                  <c:v>HEM</c:v>
                </c:pt>
              </c:strCache>
            </c:strRef>
          </c:cat>
          <c:val>
            <c:numRef>
              <c:f>'5.3 G64'!$E$9:$O$9</c:f>
              <c:numCache>
                <c:formatCode>#,##0.00</c:formatCode>
                <c:ptCount val="11"/>
                <c:pt idx="0">
                  <c:v>2.297844805400119</c:v>
                </c:pt>
                <c:pt idx="1">
                  <c:v>5.9743964940403096</c:v>
                </c:pt>
                <c:pt idx="2">
                  <c:v>6.4339654551203331</c:v>
                </c:pt>
                <c:pt idx="3">
                  <c:v>10.110517143760523</c:v>
                </c:pt>
                <c:pt idx="4">
                  <c:v>0.91913792216004764</c:v>
                </c:pt>
                <c:pt idx="5">
                  <c:v>6.8935344162003567</c:v>
                </c:pt>
                <c:pt idx="6">
                  <c:v>5.9743964940403096</c:v>
                </c:pt>
                <c:pt idx="7">
                  <c:v>1.8382758443200953</c:v>
                </c:pt>
                <c:pt idx="8">
                  <c:v>6.8935344162003567</c:v>
                </c:pt>
                <c:pt idx="9">
                  <c:v>5.9743964940403096</c:v>
                </c:pt>
                <c:pt idx="10">
                  <c:v>3.6765516886401906</c:v>
                </c:pt>
              </c:numCache>
            </c:numRef>
          </c:val>
          <c:smooth val="0"/>
          <c:extLst>
            <c:ext xmlns:c16="http://schemas.microsoft.com/office/drawing/2014/chart" uri="{C3380CC4-5D6E-409C-BE32-E72D297353CC}">
              <c16:uniqueId val="{00000005-6087-4C8B-BDF8-497121209AAB}"/>
            </c:ext>
          </c:extLst>
        </c:ser>
        <c:ser>
          <c:idx val="4"/>
          <c:order val="4"/>
          <c:tx>
            <c:strRef>
              <c:f>'5.3 G64'!$D$10</c:f>
              <c:strCache>
                <c:ptCount val="1"/>
                <c:pt idx="0">
                  <c:v>CNT</c:v>
                </c:pt>
              </c:strCache>
            </c:strRef>
          </c:tx>
          <c:spPr>
            <a:ln w="28575" cap="rnd">
              <a:noFill/>
              <a:round/>
            </a:ln>
            <a:effectLst/>
          </c:spPr>
          <c:marker>
            <c:symbol val="circle"/>
            <c:size val="5"/>
            <c:spPr>
              <a:solidFill>
                <a:srgbClr val="B4B4B4"/>
              </a:solidFill>
              <a:ln w="9525">
                <a:noFill/>
              </a:ln>
              <a:effectLst/>
            </c:spPr>
          </c:marker>
          <c:cat>
            <c:strRef>
              <c:f>'5.3 G64'!$E$5:$O$5</c:f>
              <c:strCache>
                <c:ptCount val="11"/>
                <c:pt idx="0">
                  <c:v>DO</c:v>
                </c:pt>
                <c:pt idx="1">
                  <c:v>ALI</c:v>
                </c:pt>
                <c:pt idx="2">
                  <c:v>ASD</c:v>
                </c:pt>
                <c:pt idx="3">
                  <c:v>TAC</c:v>
                </c:pt>
                <c:pt idx="4">
                  <c:v>PET</c:v>
                </c:pt>
                <c:pt idx="5">
                  <c:v>RM</c:v>
                </c:pt>
                <c:pt idx="6">
                  <c:v>GAM</c:v>
                </c:pt>
                <c:pt idx="7">
                  <c:v>LIT</c:v>
                </c:pt>
                <c:pt idx="8">
                  <c:v>MAMO</c:v>
                </c:pt>
                <c:pt idx="9">
                  <c:v>SPECT</c:v>
                </c:pt>
                <c:pt idx="10">
                  <c:v>HEM</c:v>
                </c:pt>
              </c:strCache>
            </c:strRef>
          </c:cat>
          <c:val>
            <c:numRef>
              <c:f>'5.3 G64'!$E$10:$O$10</c:f>
              <c:numCache>
                <c:formatCode>#,##0.00</c:formatCode>
                <c:ptCount val="11"/>
                <c:pt idx="0">
                  <c:v>1.7155454147759925</c:v>
                </c:pt>
                <c:pt idx="1">
                  <c:v>5.1466362443279783</c:v>
                </c:pt>
                <c:pt idx="2">
                  <c:v>5.1466362443279783</c:v>
                </c:pt>
                <c:pt idx="3">
                  <c:v>13.72436331820794</c:v>
                </c:pt>
                <c:pt idx="4">
                  <c:v>1.7155454147759925</c:v>
                </c:pt>
                <c:pt idx="5">
                  <c:v>10.293272488655957</c:v>
                </c:pt>
                <c:pt idx="6">
                  <c:v>5.1466362443279783</c:v>
                </c:pt>
                <c:pt idx="7">
                  <c:v>1.7155454147759925</c:v>
                </c:pt>
                <c:pt idx="8">
                  <c:v>8.5777270738799629</c:v>
                </c:pt>
                <c:pt idx="9">
                  <c:v>5.1466362443279783</c:v>
                </c:pt>
                <c:pt idx="10">
                  <c:v>3.4310908295519851</c:v>
                </c:pt>
              </c:numCache>
            </c:numRef>
          </c:val>
          <c:smooth val="0"/>
          <c:extLst>
            <c:ext xmlns:c16="http://schemas.microsoft.com/office/drawing/2014/chart" uri="{C3380CC4-5D6E-409C-BE32-E72D297353CC}">
              <c16:uniqueId val="{00000006-6087-4C8B-BDF8-497121209AAB}"/>
            </c:ext>
          </c:extLst>
        </c:ser>
        <c:ser>
          <c:idx val="5"/>
          <c:order val="5"/>
          <c:tx>
            <c:strRef>
              <c:f>'5.3 G64'!$D$11</c:f>
              <c:strCache>
                <c:ptCount val="1"/>
                <c:pt idx="0">
                  <c:v>CYL</c:v>
                </c:pt>
              </c:strCache>
            </c:strRef>
          </c:tx>
          <c:spPr>
            <a:ln w="28575" cap="rnd">
              <a:noFill/>
              <a:round/>
            </a:ln>
            <a:effectLst/>
          </c:spPr>
          <c:marker>
            <c:symbol val="circle"/>
            <c:size val="5"/>
            <c:spPr>
              <a:solidFill>
                <a:srgbClr val="B4B4B4"/>
              </a:solidFill>
              <a:ln w="9525">
                <a:noFill/>
              </a:ln>
              <a:effectLst/>
            </c:spPr>
          </c:marker>
          <c:dPt>
            <c:idx val="0"/>
            <c:marker>
              <c:symbol val="circle"/>
              <c:size val="5"/>
              <c:spPr>
                <a:solidFill>
                  <a:srgbClr val="B4B4B4"/>
                </a:solidFill>
                <a:ln w="9525">
                  <a:noFill/>
                </a:ln>
                <a:effectLst/>
              </c:spPr>
            </c:marker>
            <c:bubble3D val="0"/>
            <c:spPr>
              <a:ln w="28575" cap="rnd">
                <a:noFill/>
                <a:round/>
              </a:ln>
              <a:effectLst/>
            </c:spPr>
            <c:extLst>
              <c:ext xmlns:c16="http://schemas.microsoft.com/office/drawing/2014/chart" uri="{C3380CC4-5D6E-409C-BE32-E72D297353CC}">
                <c16:uniqueId val="{00000008-6087-4C8B-BDF8-497121209AAB}"/>
              </c:ext>
            </c:extLst>
          </c:dPt>
          <c:cat>
            <c:strRef>
              <c:f>'5.3 G64'!$E$5:$O$5</c:f>
              <c:strCache>
                <c:ptCount val="11"/>
                <c:pt idx="0">
                  <c:v>DO</c:v>
                </c:pt>
                <c:pt idx="1">
                  <c:v>ALI</c:v>
                </c:pt>
                <c:pt idx="2">
                  <c:v>ASD</c:v>
                </c:pt>
                <c:pt idx="3">
                  <c:v>TAC</c:v>
                </c:pt>
                <c:pt idx="4">
                  <c:v>PET</c:v>
                </c:pt>
                <c:pt idx="5">
                  <c:v>RM</c:v>
                </c:pt>
                <c:pt idx="6">
                  <c:v>GAM</c:v>
                </c:pt>
                <c:pt idx="7">
                  <c:v>LIT</c:v>
                </c:pt>
                <c:pt idx="8">
                  <c:v>MAMO</c:v>
                </c:pt>
                <c:pt idx="9">
                  <c:v>SPECT</c:v>
                </c:pt>
                <c:pt idx="10">
                  <c:v>HEM</c:v>
                </c:pt>
              </c:strCache>
            </c:strRef>
          </c:cat>
          <c:val>
            <c:numRef>
              <c:f>'5.3 G64'!$E$11:$O$11</c:f>
              <c:numCache>
                <c:formatCode>#,##0.00</c:formatCode>
                <c:ptCount val="11"/>
                <c:pt idx="0">
                  <c:v>3.7579574749532134</c:v>
                </c:pt>
                <c:pt idx="1">
                  <c:v>4.1755083055035707</c:v>
                </c:pt>
                <c:pt idx="2">
                  <c:v>3.3404066444028562</c:v>
                </c:pt>
                <c:pt idx="3">
                  <c:v>13.361626577611425</c:v>
                </c:pt>
                <c:pt idx="4">
                  <c:v>0.41755083055035702</c:v>
                </c:pt>
                <c:pt idx="5">
                  <c:v>7.9334657804567836</c:v>
                </c:pt>
                <c:pt idx="6">
                  <c:v>2.9228558138524994</c:v>
                </c:pt>
                <c:pt idx="7">
                  <c:v>0.41755083055035702</c:v>
                </c:pt>
                <c:pt idx="8">
                  <c:v>13.779177408161782</c:v>
                </c:pt>
                <c:pt idx="9">
                  <c:v>1.2526524916510711</c:v>
                </c:pt>
                <c:pt idx="10">
                  <c:v>3.3404066444028562</c:v>
                </c:pt>
              </c:numCache>
            </c:numRef>
          </c:val>
          <c:smooth val="0"/>
          <c:extLst>
            <c:ext xmlns:c16="http://schemas.microsoft.com/office/drawing/2014/chart" uri="{C3380CC4-5D6E-409C-BE32-E72D297353CC}">
              <c16:uniqueId val="{00000009-6087-4C8B-BDF8-497121209AAB}"/>
            </c:ext>
          </c:extLst>
        </c:ser>
        <c:ser>
          <c:idx val="6"/>
          <c:order val="6"/>
          <c:tx>
            <c:strRef>
              <c:f>'5.3 G64'!$D$12</c:f>
              <c:strCache>
                <c:ptCount val="1"/>
                <c:pt idx="0">
                  <c:v>CLM</c:v>
                </c:pt>
              </c:strCache>
            </c:strRef>
          </c:tx>
          <c:spPr>
            <a:ln w="28575" cap="rnd">
              <a:noFill/>
              <a:round/>
            </a:ln>
            <a:effectLst/>
          </c:spPr>
          <c:marker>
            <c:symbol val="circle"/>
            <c:size val="5"/>
            <c:spPr>
              <a:solidFill>
                <a:srgbClr val="B4B4B4"/>
              </a:solidFill>
              <a:ln w="9525">
                <a:noFill/>
              </a:ln>
              <a:effectLst/>
            </c:spPr>
          </c:marker>
          <c:cat>
            <c:strRef>
              <c:f>'5.3 G64'!$E$5:$O$5</c:f>
              <c:strCache>
                <c:ptCount val="11"/>
                <c:pt idx="0">
                  <c:v>DO</c:v>
                </c:pt>
                <c:pt idx="1">
                  <c:v>ALI</c:v>
                </c:pt>
                <c:pt idx="2">
                  <c:v>ASD</c:v>
                </c:pt>
                <c:pt idx="3">
                  <c:v>TAC</c:v>
                </c:pt>
                <c:pt idx="4">
                  <c:v>PET</c:v>
                </c:pt>
                <c:pt idx="5">
                  <c:v>RM</c:v>
                </c:pt>
                <c:pt idx="6">
                  <c:v>GAM</c:v>
                </c:pt>
                <c:pt idx="7">
                  <c:v>LIT</c:v>
                </c:pt>
                <c:pt idx="8">
                  <c:v>MAMO</c:v>
                </c:pt>
                <c:pt idx="9">
                  <c:v>SPECT</c:v>
                </c:pt>
                <c:pt idx="10">
                  <c:v>HEM</c:v>
                </c:pt>
              </c:strCache>
            </c:strRef>
          </c:cat>
          <c:val>
            <c:numRef>
              <c:f>'5.3 G64'!$E$12:$O$12</c:f>
              <c:numCache>
                <c:formatCode>#,##0.00</c:formatCode>
                <c:ptCount val="11"/>
                <c:pt idx="0">
                  <c:v>1.9557788620398477</c:v>
                </c:pt>
                <c:pt idx="1">
                  <c:v>1.9557788620398477</c:v>
                </c:pt>
                <c:pt idx="2">
                  <c:v>2.44472357754981</c:v>
                </c:pt>
                <c:pt idx="3">
                  <c:v>15.646230896318782</c:v>
                </c:pt>
                <c:pt idx="4">
                  <c:v>0.48894471550996194</c:v>
                </c:pt>
                <c:pt idx="5">
                  <c:v>6.3562813016295054</c:v>
                </c:pt>
                <c:pt idx="6">
                  <c:v>0.97788943101992387</c:v>
                </c:pt>
                <c:pt idx="7">
                  <c:v>1.466834146529886</c:v>
                </c:pt>
                <c:pt idx="8">
                  <c:v>8.3120601636693525</c:v>
                </c:pt>
                <c:pt idx="9">
                  <c:v>1.466834146529886</c:v>
                </c:pt>
                <c:pt idx="10">
                  <c:v>3.4226130085697339</c:v>
                </c:pt>
              </c:numCache>
            </c:numRef>
          </c:val>
          <c:smooth val="0"/>
          <c:extLst>
            <c:ext xmlns:c16="http://schemas.microsoft.com/office/drawing/2014/chart" uri="{C3380CC4-5D6E-409C-BE32-E72D297353CC}">
              <c16:uniqueId val="{0000000A-6087-4C8B-BDF8-497121209AAB}"/>
            </c:ext>
          </c:extLst>
        </c:ser>
        <c:ser>
          <c:idx val="7"/>
          <c:order val="7"/>
          <c:tx>
            <c:strRef>
              <c:f>'5.3 G64'!$D$13</c:f>
              <c:strCache>
                <c:ptCount val="1"/>
                <c:pt idx="0">
                  <c:v>CAT</c:v>
                </c:pt>
              </c:strCache>
            </c:strRef>
          </c:tx>
          <c:spPr>
            <a:ln w="28575" cap="rnd">
              <a:noFill/>
              <a:round/>
            </a:ln>
            <a:effectLst/>
          </c:spPr>
          <c:marker>
            <c:symbol val="circle"/>
            <c:size val="5"/>
            <c:spPr>
              <a:solidFill>
                <a:srgbClr val="B4B4B4"/>
              </a:solidFill>
              <a:ln w="9525">
                <a:noFill/>
              </a:ln>
              <a:effectLst/>
            </c:spPr>
          </c:marker>
          <c:cat>
            <c:strRef>
              <c:f>'5.3 G64'!$E$5:$O$5</c:f>
              <c:strCache>
                <c:ptCount val="11"/>
                <c:pt idx="0">
                  <c:v>DO</c:v>
                </c:pt>
                <c:pt idx="1">
                  <c:v>ALI</c:v>
                </c:pt>
                <c:pt idx="2">
                  <c:v>ASD</c:v>
                </c:pt>
                <c:pt idx="3">
                  <c:v>TAC</c:v>
                </c:pt>
                <c:pt idx="4">
                  <c:v>PET</c:v>
                </c:pt>
                <c:pt idx="5">
                  <c:v>RM</c:v>
                </c:pt>
                <c:pt idx="6">
                  <c:v>GAM</c:v>
                </c:pt>
                <c:pt idx="7">
                  <c:v>LIT</c:v>
                </c:pt>
                <c:pt idx="8">
                  <c:v>MAMO</c:v>
                </c:pt>
                <c:pt idx="9">
                  <c:v>SPECT</c:v>
                </c:pt>
                <c:pt idx="10">
                  <c:v>HEM</c:v>
                </c:pt>
              </c:strCache>
            </c:strRef>
          </c:cat>
          <c:val>
            <c:numRef>
              <c:f>'5.3 G64'!$E$13:$O$13</c:f>
              <c:numCache>
                <c:formatCode>#,##0.00</c:formatCode>
                <c:ptCount val="11"/>
                <c:pt idx="0">
                  <c:v>3.7272769452883301</c:v>
                </c:pt>
                <c:pt idx="1">
                  <c:v>4.4984376925893637</c:v>
                </c:pt>
                <c:pt idx="2">
                  <c:v>5.6551788135409149</c:v>
                </c:pt>
                <c:pt idx="3">
                  <c:v>12.59562553925022</c:v>
                </c:pt>
                <c:pt idx="4">
                  <c:v>1.6708482858189067</c:v>
                </c:pt>
                <c:pt idx="5">
                  <c:v>9.8965629236966013</c:v>
                </c:pt>
                <c:pt idx="6">
                  <c:v>2.1849554506862625</c:v>
                </c:pt>
                <c:pt idx="7">
                  <c:v>0.77116074730103379</c:v>
                </c:pt>
                <c:pt idx="8">
                  <c:v>9.7680361324797609</c:v>
                </c:pt>
                <c:pt idx="9">
                  <c:v>2.6990626155536184</c:v>
                </c:pt>
                <c:pt idx="10">
                  <c:v>3.2131697804209742</c:v>
                </c:pt>
              </c:numCache>
            </c:numRef>
          </c:val>
          <c:smooth val="0"/>
          <c:extLst>
            <c:ext xmlns:c16="http://schemas.microsoft.com/office/drawing/2014/chart" uri="{C3380CC4-5D6E-409C-BE32-E72D297353CC}">
              <c16:uniqueId val="{0000000B-6087-4C8B-BDF8-497121209AAB}"/>
            </c:ext>
          </c:extLst>
        </c:ser>
        <c:ser>
          <c:idx val="8"/>
          <c:order val="8"/>
          <c:tx>
            <c:strRef>
              <c:f>'5.3 G64'!$D$14</c:f>
              <c:strCache>
                <c:ptCount val="1"/>
                <c:pt idx="0">
                  <c:v>CVA</c:v>
                </c:pt>
              </c:strCache>
            </c:strRef>
          </c:tx>
          <c:spPr>
            <a:ln w="28575" cap="rnd">
              <a:noFill/>
              <a:round/>
            </a:ln>
            <a:effectLst/>
          </c:spPr>
          <c:marker>
            <c:symbol val="circle"/>
            <c:size val="5"/>
            <c:spPr>
              <a:solidFill>
                <a:srgbClr val="B4B4B4"/>
              </a:solidFill>
              <a:ln w="9525">
                <a:noFill/>
              </a:ln>
              <a:effectLst/>
            </c:spPr>
          </c:marker>
          <c:dPt>
            <c:idx val="0"/>
            <c:marker>
              <c:symbol val="circle"/>
              <c:size val="5"/>
              <c:spPr>
                <a:solidFill>
                  <a:srgbClr val="B4B4B4"/>
                </a:solidFill>
                <a:ln w="9525">
                  <a:noFill/>
                </a:ln>
                <a:effectLst/>
              </c:spPr>
            </c:marker>
            <c:bubble3D val="0"/>
            <c:spPr>
              <a:ln w="28575" cap="rnd">
                <a:noFill/>
                <a:round/>
              </a:ln>
              <a:effectLst/>
            </c:spPr>
            <c:extLst>
              <c:ext xmlns:c16="http://schemas.microsoft.com/office/drawing/2014/chart" uri="{C3380CC4-5D6E-409C-BE32-E72D297353CC}">
                <c16:uniqueId val="{0000000D-6087-4C8B-BDF8-497121209AAB}"/>
              </c:ext>
            </c:extLst>
          </c:dPt>
          <c:cat>
            <c:strRef>
              <c:f>'5.3 G64'!$E$5:$O$5</c:f>
              <c:strCache>
                <c:ptCount val="11"/>
                <c:pt idx="0">
                  <c:v>DO</c:v>
                </c:pt>
                <c:pt idx="1">
                  <c:v>ALI</c:v>
                </c:pt>
                <c:pt idx="2">
                  <c:v>ASD</c:v>
                </c:pt>
                <c:pt idx="3">
                  <c:v>TAC</c:v>
                </c:pt>
                <c:pt idx="4">
                  <c:v>PET</c:v>
                </c:pt>
                <c:pt idx="5">
                  <c:v>RM</c:v>
                </c:pt>
                <c:pt idx="6">
                  <c:v>GAM</c:v>
                </c:pt>
                <c:pt idx="7">
                  <c:v>LIT</c:v>
                </c:pt>
                <c:pt idx="8">
                  <c:v>MAMO</c:v>
                </c:pt>
                <c:pt idx="9">
                  <c:v>SPECT</c:v>
                </c:pt>
                <c:pt idx="10">
                  <c:v>HEM</c:v>
                </c:pt>
              </c:strCache>
            </c:strRef>
          </c:cat>
          <c:val>
            <c:numRef>
              <c:f>'5.3 G64'!$E$14:$O$14</c:f>
              <c:numCache>
                <c:formatCode>#,##0.00</c:formatCode>
                <c:ptCount val="11"/>
                <c:pt idx="0">
                  <c:v>4.5478336196820752</c:v>
                </c:pt>
                <c:pt idx="1">
                  <c:v>4.9432974126979072</c:v>
                </c:pt>
                <c:pt idx="2">
                  <c:v>5.931956895237489</c:v>
                </c:pt>
                <c:pt idx="3">
                  <c:v>13.84123275555414</c:v>
                </c:pt>
                <c:pt idx="4">
                  <c:v>1.7795870685712467</c:v>
                </c:pt>
                <c:pt idx="5">
                  <c:v>11.468449997459144</c:v>
                </c:pt>
                <c:pt idx="6">
                  <c:v>2.1750508615870792</c:v>
                </c:pt>
                <c:pt idx="7">
                  <c:v>1.5818551720633303</c:v>
                </c:pt>
                <c:pt idx="8">
                  <c:v>7.7115439638087357</c:v>
                </c:pt>
                <c:pt idx="9">
                  <c:v>2.3727827580949956</c:v>
                </c:pt>
                <c:pt idx="10">
                  <c:v>3.7569060336504094</c:v>
                </c:pt>
              </c:numCache>
            </c:numRef>
          </c:val>
          <c:smooth val="0"/>
          <c:extLst>
            <c:ext xmlns:c16="http://schemas.microsoft.com/office/drawing/2014/chart" uri="{C3380CC4-5D6E-409C-BE32-E72D297353CC}">
              <c16:uniqueId val="{0000000E-6087-4C8B-BDF8-497121209AAB}"/>
            </c:ext>
          </c:extLst>
        </c:ser>
        <c:ser>
          <c:idx val="9"/>
          <c:order val="9"/>
          <c:tx>
            <c:strRef>
              <c:f>'5.3 G64'!$D$15</c:f>
              <c:strCache>
                <c:ptCount val="1"/>
                <c:pt idx="0">
                  <c:v>EXT</c:v>
                </c:pt>
              </c:strCache>
            </c:strRef>
          </c:tx>
          <c:spPr>
            <a:ln w="28575" cap="rnd">
              <a:noFill/>
              <a:round/>
            </a:ln>
            <a:effectLst/>
          </c:spPr>
          <c:marker>
            <c:symbol val="triangle"/>
            <c:size val="9"/>
            <c:spPr>
              <a:solidFill>
                <a:srgbClr val="83082A"/>
              </a:solidFill>
              <a:ln w="9525">
                <a:noFill/>
              </a:ln>
              <a:effectLst/>
            </c:spPr>
          </c:marker>
          <c:cat>
            <c:strRef>
              <c:f>'5.3 G64'!$E$5:$O$5</c:f>
              <c:strCache>
                <c:ptCount val="11"/>
                <c:pt idx="0">
                  <c:v>DO</c:v>
                </c:pt>
                <c:pt idx="1">
                  <c:v>ALI</c:v>
                </c:pt>
                <c:pt idx="2">
                  <c:v>ASD</c:v>
                </c:pt>
                <c:pt idx="3">
                  <c:v>TAC</c:v>
                </c:pt>
                <c:pt idx="4">
                  <c:v>PET</c:v>
                </c:pt>
                <c:pt idx="5">
                  <c:v>RM</c:v>
                </c:pt>
                <c:pt idx="6">
                  <c:v>GAM</c:v>
                </c:pt>
                <c:pt idx="7">
                  <c:v>LIT</c:v>
                </c:pt>
                <c:pt idx="8">
                  <c:v>MAMO</c:v>
                </c:pt>
                <c:pt idx="9">
                  <c:v>SPECT</c:v>
                </c:pt>
                <c:pt idx="10">
                  <c:v>HEM</c:v>
                </c:pt>
              </c:strCache>
            </c:strRef>
          </c:cat>
          <c:val>
            <c:numRef>
              <c:f>'5.3 G64'!$E$15:$O$15</c:f>
              <c:numCache>
                <c:formatCode>#,##0.00</c:formatCode>
                <c:ptCount val="11"/>
                <c:pt idx="0">
                  <c:v>1.8797222146511188</c:v>
                </c:pt>
                <c:pt idx="1">
                  <c:v>4.6993055366277972</c:v>
                </c:pt>
                <c:pt idx="2">
                  <c:v>1.8797222146511188</c:v>
                </c:pt>
                <c:pt idx="3">
                  <c:v>18.797222146511189</c:v>
                </c:pt>
                <c:pt idx="4">
                  <c:v>0.93986110732555939</c:v>
                </c:pt>
                <c:pt idx="5">
                  <c:v>8.4587499659300356</c:v>
                </c:pt>
                <c:pt idx="6">
                  <c:v>1.8797222146511188</c:v>
                </c:pt>
                <c:pt idx="7">
                  <c:v>0.93986110732555939</c:v>
                </c:pt>
                <c:pt idx="8">
                  <c:v>13.158055502557831</c:v>
                </c:pt>
                <c:pt idx="9">
                  <c:v>3.7594444293022375</c:v>
                </c:pt>
                <c:pt idx="10">
                  <c:v>4.6993055366277972</c:v>
                </c:pt>
              </c:numCache>
            </c:numRef>
          </c:val>
          <c:smooth val="0"/>
          <c:extLst>
            <c:ext xmlns:c16="http://schemas.microsoft.com/office/drawing/2014/chart" uri="{C3380CC4-5D6E-409C-BE32-E72D297353CC}">
              <c16:uniqueId val="{0000000F-6087-4C8B-BDF8-497121209AAB}"/>
            </c:ext>
          </c:extLst>
        </c:ser>
        <c:ser>
          <c:idx val="10"/>
          <c:order val="10"/>
          <c:tx>
            <c:strRef>
              <c:f>'5.3 G64'!$D$16</c:f>
              <c:strCache>
                <c:ptCount val="1"/>
                <c:pt idx="0">
                  <c:v>GAL</c:v>
                </c:pt>
              </c:strCache>
            </c:strRef>
          </c:tx>
          <c:spPr>
            <a:ln w="28575" cap="rnd">
              <a:noFill/>
              <a:round/>
            </a:ln>
            <a:effectLst/>
          </c:spPr>
          <c:marker>
            <c:symbol val="circle"/>
            <c:size val="5"/>
            <c:spPr>
              <a:solidFill>
                <a:srgbClr val="B4B4B4"/>
              </a:solidFill>
              <a:ln w="9525">
                <a:noFill/>
              </a:ln>
              <a:effectLst/>
            </c:spPr>
          </c:marker>
          <c:dPt>
            <c:idx val="0"/>
            <c:marker>
              <c:symbol val="circle"/>
              <c:size val="5"/>
              <c:spPr>
                <a:solidFill>
                  <a:srgbClr val="B4B4B4"/>
                </a:solidFill>
                <a:ln w="9525">
                  <a:noFill/>
                </a:ln>
                <a:effectLst/>
              </c:spPr>
            </c:marker>
            <c:bubble3D val="0"/>
            <c:spPr>
              <a:ln w="28575" cap="rnd">
                <a:noFill/>
                <a:round/>
              </a:ln>
              <a:effectLst/>
            </c:spPr>
            <c:extLst>
              <c:ext xmlns:c16="http://schemas.microsoft.com/office/drawing/2014/chart" uri="{C3380CC4-5D6E-409C-BE32-E72D297353CC}">
                <c16:uniqueId val="{00000011-6087-4C8B-BDF8-497121209AAB}"/>
              </c:ext>
            </c:extLst>
          </c:dPt>
          <c:cat>
            <c:strRef>
              <c:f>'5.3 G64'!$E$5:$O$5</c:f>
              <c:strCache>
                <c:ptCount val="11"/>
                <c:pt idx="0">
                  <c:v>DO</c:v>
                </c:pt>
                <c:pt idx="1">
                  <c:v>ALI</c:v>
                </c:pt>
                <c:pt idx="2">
                  <c:v>ASD</c:v>
                </c:pt>
                <c:pt idx="3">
                  <c:v>TAC</c:v>
                </c:pt>
                <c:pt idx="4">
                  <c:v>PET</c:v>
                </c:pt>
                <c:pt idx="5">
                  <c:v>RM</c:v>
                </c:pt>
                <c:pt idx="6">
                  <c:v>GAM</c:v>
                </c:pt>
                <c:pt idx="7">
                  <c:v>LIT</c:v>
                </c:pt>
                <c:pt idx="8">
                  <c:v>MAMO</c:v>
                </c:pt>
                <c:pt idx="9">
                  <c:v>SPECT</c:v>
                </c:pt>
                <c:pt idx="10">
                  <c:v>HEM</c:v>
                </c:pt>
              </c:strCache>
            </c:strRef>
          </c:cat>
          <c:val>
            <c:numRef>
              <c:f>'5.3 G64'!$E$16:$O$16</c:f>
              <c:numCache>
                <c:formatCode>#,##0.00</c:formatCode>
                <c:ptCount val="11"/>
                <c:pt idx="0">
                  <c:v>3.3310891662246807</c:v>
                </c:pt>
                <c:pt idx="1">
                  <c:v>6.6621783324493613</c:v>
                </c:pt>
                <c:pt idx="2">
                  <c:v>8.8829044432658151</c:v>
                </c:pt>
                <c:pt idx="3">
                  <c:v>15.545082775715176</c:v>
                </c:pt>
                <c:pt idx="4">
                  <c:v>1.4804840738776357</c:v>
                </c:pt>
                <c:pt idx="5">
                  <c:v>9.2530254617352234</c:v>
                </c:pt>
                <c:pt idx="6">
                  <c:v>1.8506050923470447</c:v>
                </c:pt>
                <c:pt idx="7">
                  <c:v>1.1103630554082269</c:v>
                </c:pt>
                <c:pt idx="8">
                  <c:v>8.1426624063269966</c:v>
                </c:pt>
                <c:pt idx="9">
                  <c:v>4.4414522216329075</c:v>
                </c:pt>
                <c:pt idx="10">
                  <c:v>4.8115732401023159</c:v>
                </c:pt>
              </c:numCache>
            </c:numRef>
          </c:val>
          <c:smooth val="0"/>
          <c:extLst>
            <c:ext xmlns:c16="http://schemas.microsoft.com/office/drawing/2014/chart" uri="{C3380CC4-5D6E-409C-BE32-E72D297353CC}">
              <c16:uniqueId val="{00000012-6087-4C8B-BDF8-497121209AAB}"/>
            </c:ext>
          </c:extLst>
        </c:ser>
        <c:ser>
          <c:idx val="11"/>
          <c:order val="11"/>
          <c:tx>
            <c:strRef>
              <c:f>'5.3 G64'!$D$17</c:f>
              <c:strCache>
                <c:ptCount val="1"/>
                <c:pt idx="0">
                  <c:v>BAL</c:v>
                </c:pt>
              </c:strCache>
            </c:strRef>
          </c:tx>
          <c:spPr>
            <a:ln w="28575" cap="rnd">
              <a:noFill/>
              <a:round/>
            </a:ln>
            <a:effectLst/>
          </c:spPr>
          <c:marker>
            <c:symbol val="circle"/>
            <c:size val="5"/>
            <c:spPr>
              <a:solidFill>
                <a:srgbClr val="B4B4B4"/>
              </a:solidFill>
              <a:ln w="9525">
                <a:noFill/>
              </a:ln>
              <a:effectLst/>
            </c:spPr>
          </c:marker>
          <c:dPt>
            <c:idx val="0"/>
            <c:marker>
              <c:symbol val="circle"/>
              <c:size val="5"/>
              <c:spPr>
                <a:solidFill>
                  <a:srgbClr val="B4B4B4"/>
                </a:solidFill>
                <a:ln w="9525">
                  <a:noFill/>
                </a:ln>
                <a:effectLst/>
              </c:spPr>
            </c:marker>
            <c:bubble3D val="0"/>
            <c:spPr>
              <a:ln w="28575" cap="rnd">
                <a:noFill/>
                <a:round/>
              </a:ln>
              <a:effectLst/>
            </c:spPr>
            <c:extLst>
              <c:ext xmlns:c16="http://schemas.microsoft.com/office/drawing/2014/chart" uri="{C3380CC4-5D6E-409C-BE32-E72D297353CC}">
                <c16:uniqueId val="{00000014-6087-4C8B-BDF8-497121209AAB}"/>
              </c:ext>
            </c:extLst>
          </c:dPt>
          <c:cat>
            <c:strRef>
              <c:f>'5.3 G64'!$E$5:$O$5</c:f>
              <c:strCache>
                <c:ptCount val="11"/>
                <c:pt idx="0">
                  <c:v>DO</c:v>
                </c:pt>
                <c:pt idx="1">
                  <c:v>ALI</c:v>
                </c:pt>
                <c:pt idx="2">
                  <c:v>ASD</c:v>
                </c:pt>
                <c:pt idx="3">
                  <c:v>TAC</c:v>
                </c:pt>
                <c:pt idx="4">
                  <c:v>PET</c:v>
                </c:pt>
                <c:pt idx="5">
                  <c:v>RM</c:v>
                </c:pt>
                <c:pt idx="6">
                  <c:v>GAM</c:v>
                </c:pt>
                <c:pt idx="7">
                  <c:v>LIT</c:v>
                </c:pt>
                <c:pt idx="8">
                  <c:v>MAMO</c:v>
                </c:pt>
                <c:pt idx="9">
                  <c:v>SPECT</c:v>
                </c:pt>
                <c:pt idx="10">
                  <c:v>HEM</c:v>
                </c:pt>
              </c:strCache>
            </c:strRef>
          </c:cat>
          <c:val>
            <c:numRef>
              <c:f>'5.3 G64'!$E$17:$O$17</c:f>
              <c:numCache>
                <c:formatCode>#,##0.00</c:formatCode>
                <c:ptCount val="11"/>
                <c:pt idx="0">
                  <c:v>3.4143006274630978</c:v>
                </c:pt>
                <c:pt idx="1">
                  <c:v>2.5607254705973235</c:v>
                </c:pt>
                <c:pt idx="2">
                  <c:v>2.5607254705973235</c:v>
                </c:pt>
                <c:pt idx="3">
                  <c:v>10.242901882389294</c:v>
                </c:pt>
                <c:pt idx="4">
                  <c:v>0.85357515686577445</c:v>
                </c:pt>
                <c:pt idx="5">
                  <c:v>7.6821764117919704</c:v>
                </c:pt>
                <c:pt idx="6">
                  <c:v>1.7071503137315489</c:v>
                </c:pt>
                <c:pt idx="7">
                  <c:v>0.85357515686577445</c:v>
                </c:pt>
                <c:pt idx="8">
                  <c:v>9.3893267255235191</c:v>
                </c:pt>
                <c:pt idx="9">
                  <c:v>1.7071503137315489</c:v>
                </c:pt>
                <c:pt idx="10">
                  <c:v>3.4143006274630978</c:v>
                </c:pt>
              </c:numCache>
            </c:numRef>
          </c:val>
          <c:smooth val="0"/>
          <c:extLst>
            <c:ext xmlns:c16="http://schemas.microsoft.com/office/drawing/2014/chart" uri="{C3380CC4-5D6E-409C-BE32-E72D297353CC}">
              <c16:uniqueId val="{00000015-6087-4C8B-BDF8-497121209AAB}"/>
            </c:ext>
          </c:extLst>
        </c:ser>
        <c:ser>
          <c:idx val="12"/>
          <c:order val="12"/>
          <c:tx>
            <c:strRef>
              <c:f>'5.3 G64'!$D$18</c:f>
              <c:strCache>
                <c:ptCount val="1"/>
                <c:pt idx="0">
                  <c:v>RIO</c:v>
                </c:pt>
              </c:strCache>
            </c:strRef>
          </c:tx>
          <c:spPr>
            <a:ln w="28575" cap="rnd">
              <a:noFill/>
              <a:round/>
            </a:ln>
            <a:effectLst/>
          </c:spPr>
          <c:marker>
            <c:symbol val="circle"/>
            <c:size val="5"/>
            <c:spPr>
              <a:solidFill>
                <a:srgbClr val="B4B4B4"/>
              </a:solidFill>
              <a:ln w="9525">
                <a:noFill/>
              </a:ln>
              <a:effectLst/>
            </c:spPr>
          </c:marker>
          <c:dPt>
            <c:idx val="0"/>
            <c:marker>
              <c:symbol val="circle"/>
              <c:size val="5"/>
              <c:spPr>
                <a:solidFill>
                  <a:srgbClr val="B4B4B4"/>
                </a:solidFill>
                <a:ln w="9525">
                  <a:noFill/>
                </a:ln>
                <a:effectLst/>
              </c:spPr>
            </c:marker>
            <c:bubble3D val="0"/>
            <c:spPr>
              <a:ln w="28575" cap="rnd">
                <a:noFill/>
                <a:round/>
              </a:ln>
              <a:effectLst/>
            </c:spPr>
            <c:extLst>
              <c:ext xmlns:c16="http://schemas.microsoft.com/office/drawing/2014/chart" uri="{C3380CC4-5D6E-409C-BE32-E72D297353CC}">
                <c16:uniqueId val="{00000017-6087-4C8B-BDF8-497121209AAB}"/>
              </c:ext>
            </c:extLst>
          </c:dPt>
          <c:cat>
            <c:strRef>
              <c:f>'5.3 G64'!$E$5:$O$5</c:f>
              <c:strCache>
                <c:ptCount val="11"/>
                <c:pt idx="0">
                  <c:v>DO</c:v>
                </c:pt>
                <c:pt idx="1">
                  <c:v>ALI</c:v>
                </c:pt>
                <c:pt idx="2">
                  <c:v>ASD</c:v>
                </c:pt>
                <c:pt idx="3">
                  <c:v>TAC</c:v>
                </c:pt>
                <c:pt idx="4">
                  <c:v>PET</c:v>
                </c:pt>
                <c:pt idx="5">
                  <c:v>RM</c:v>
                </c:pt>
                <c:pt idx="6">
                  <c:v>GAM</c:v>
                </c:pt>
                <c:pt idx="7">
                  <c:v>LIT</c:v>
                </c:pt>
                <c:pt idx="8">
                  <c:v>MAMO</c:v>
                </c:pt>
                <c:pt idx="9">
                  <c:v>SPECT</c:v>
                </c:pt>
                <c:pt idx="10">
                  <c:v>HEM</c:v>
                </c:pt>
              </c:strCache>
            </c:strRef>
          </c:cat>
          <c:val>
            <c:numRef>
              <c:f>'5.3 G64'!$E$18:$O$18</c:f>
              <c:numCache>
                <c:formatCode>#,##0.00</c:formatCode>
                <c:ptCount val="11"/>
                <c:pt idx="0">
                  <c:v>6.2516801390373669</c:v>
                </c:pt>
                <c:pt idx="1">
                  <c:v>9.3775202085560494</c:v>
                </c:pt>
                <c:pt idx="2">
                  <c:v>0</c:v>
                </c:pt>
                <c:pt idx="3">
                  <c:v>18.755040417112099</c:v>
                </c:pt>
                <c:pt idx="4">
                  <c:v>3.1258400695186834</c:v>
                </c:pt>
                <c:pt idx="5">
                  <c:v>12.503360278074734</c:v>
                </c:pt>
                <c:pt idx="6">
                  <c:v>3.1258400695186834</c:v>
                </c:pt>
                <c:pt idx="7">
                  <c:v>3.1258400695186834</c:v>
                </c:pt>
                <c:pt idx="8">
                  <c:v>12.503360278074734</c:v>
                </c:pt>
                <c:pt idx="9">
                  <c:v>3.1258400695186834</c:v>
                </c:pt>
                <c:pt idx="10">
                  <c:v>3.1258400695186834</c:v>
                </c:pt>
              </c:numCache>
            </c:numRef>
          </c:val>
          <c:smooth val="0"/>
          <c:extLst>
            <c:ext xmlns:c16="http://schemas.microsoft.com/office/drawing/2014/chart" uri="{C3380CC4-5D6E-409C-BE32-E72D297353CC}">
              <c16:uniqueId val="{00000018-6087-4C8B-BDF8-497121209AAB}"/>
            </c:ext>
          </c:extLst>
        </c:ser>
        <c:ser>
          <c:idx val="13"/>
          <c:order val="13"/>
          <c:tx>
            <c:strRef>
              <c:f>'5.3 G64'!$D$19</c:f>
              <c:strCache>
                <c:ptCount val="1"/>
                <c:pt idx="0">
                  <c:v>MAD</c:v>
                </c:pt>
              </c:strCache>
            </c:strRef>
          </c:tx>
          <c:spPr>
            <a:ln w="28575" cap="rnd">
              <a:noFill/>
              <a:round/>
            </a:ln>
            <a:effectLst/>
          </c:spPr>
          <c:marker>
            <c:symbol val="circle"/>
            <c:size val="5"/>
            <c:spPr>
              <a:solidFill>
                <a:srgbClr val="B4B4B4"/>
              </a:solidFill>
              <a:ln w="9525">
                <a:noFill/>
              </a:ln>
              <a:effectLst/>
            </c:spPr>
          </c:marker>
          <c:dPt>
            <c:idx val="0"/>
            <c:marker>
              <c:symbol val="circle"/>
              <c:size val="5"/>
              <c:spPr>
                <a:solidFill>
                  <a:srgbClr val="B4B4B4"/>
                </a:solidFill>
                <a:ln w="9525">
                  <a:noFill/>
                </a:ln>
                <a:effectLst/>
              </c:spPr>
            </c:marker>
            <c:bubble3D val="0"/>
            <c:spPr>
              <a:ln w="28575" cap="rnd">
                <a:noFill/>
                <a:round/>
              </a:ln>
              <a:effectLst/>
            </c:spPr>
            <c:extLst>
              <c:ext xmlns:c16="http://schemas.microsoft.com/office/drawing/2014/chart" uri="{C3380CC4-5D6E-409C-BE32-E72D297353CC}">
                <c16:uniqueId val="{0000001A-6087-4C8B-BDF8-497121209AAB}"/>
              </c:ext>
            </c:extLst>
          </c:dPt>
          <c:cat>
            <c:strRef>
              <c:f>'5.3 G64'!$E$5:$O$5</c:f>
              <c:strCache>
                <c:ptCount val="11"/>
                <c:pt idx="0">
                  <c:v>DO</c:v>
                </c:pt>
                <c:pt idx="1">
                  <c:v>ALI</c:v>
                </c:pt>
                <c:pt idx="2">
                  <c:v>ASD</c:v>
                </c:pt>
                <c:pt idx="3">
                  <c:v>TAC</c:v>
                </c:pt>
                <c:pt idx="4">
                  <c:v>PET</c:v>
                </c:pt>
                <c:pt idx="5">
                  <c:v>RM</c:v>
                </c:pt>
                <c:pt idx="6">
                  <c:v>GAM</c:v>
                </c:pt>
                <c:pt idx="7">
                  <c:v>LIT</c:v>
                </c:pt>
                <c:pt idx="8">
                  <c:v>MAMO</c:v>
                </c:pt>
                <c:pt idx="9">
                  <c:v>SPECT</c:v>
                </c:pt>
                <c:pt idx="10">
                  <c:v>HEM</c:v>
                </c:pt>
              </c:strCache>
            </c:strRef>
          </c:cat>
          <c:val>
            <c:numRef>
              <c:f>'5.3 G64'!$E$19:$O$19</c:f>
              <c:numCache>
                <c:formatCode>#,##0.00</c:formatCode>
                <c:ptCount val="11"/>
                <c:pt idx="0">
                  <c:v>3.5398814847678901</c:v>
                </c:pt>
                <c:pt idx="1">
                  <c:v>4.7198419796905204</c:v>
                </c:pt>
                <c:pt idx="2">
                  <c:v>5.1623271652865066</c:v>
                </c:pt>
                <c:pt idx="3">
                  <c:v>10.472149392438341</c:v>
                </c:pt>
                <c:pt idx="4">
                  <c:v>1.4749506186532875</c:v>
                </c:pt>
                <c:pt idx="5">
                  <c:v>9.882169144977027</c:v>
                </c:pt>
                <c:pt idx="6">
                  <c:v>2.5074160517105888</c:v>
                </c:pt>
                <c:pt idx="7">
                  <c:v>1.1799604949226301</c:v>
                </c:pt>
                <c:pt idx="8">
                  <c:v>8.5547135881890686</c:v>
                </c:pt>
                <c:pt idx="9">
                  <c:v>3.2448913610372325</c:v>
                </c:pt>
                <c:pt idx="10">
                  <c:v>4.8673370415558486</c:v>
                </c:pt>
              </c:numCache>
            </c:numRef>
          </c:val>
          <c:smooth val="0"/>
          <c:extLst>
            <c:ext xmlns:c16="http://schemas.microsoft.com/office/drawing/2014/chart" uri="{C3380CC4-5D6E-409C-BE32-E72D297353CC}">
              <c16:uniqueId val="{0000001B-6087-4C8B-BDF8-497121209AAB}"/>
            </c:ext>
          </c:extLst>
        </c:ser>
        <c:ser>
          <c:idx val="14"/>
          <c:order val="14"/>
          <c:tx>
            <c:strRef>
              <c:f>'5.3 G64'!$D$20</c:f>
              <c:strCache>
                <c:ptCount val="1"/>
                <c:pt idx="0">
                  <c:v>PVA</c:v>
                </c:pt>
              </c:strCache>
            </c:strRef>
          </c:tx>
          <c:spPr>
            <a:ln w="28575" cap="rnd">
              <a:noFill/>
              <a:round/>
            </a:ln>
            <a:effectLst/>
          </c:spPr>
          <c:marker>
            <c:symbol val="circle"/>
            <c:size val="5"/>
            <c:spPr>
              <a:solidFill>
                <a:srgbClr val="B4B4B4"/>
              </a:solidFill>
              <a:ln w="9525">
                <a:noFill/>
              </a:ln>
              <a:effectLst/>
            </c:spPr>
          </c:marker>
          <c:cat>
            <c:strRef>
              <c:f>'5.3 G64'!$E$5:$O$5</c:f>
              <c:strCache>
                <c:ptCount val="11"/>
                <c:pt idx="0">
                  <c:v>DO</c:v>
                </c:pt>
                <c:pt idx="1">
                  <c:v>ALI</c:v>
                </c:pt>
                <c:pt idx="2">
                  <c:v>ASD</c:v>
                </c:pt>
                <c:pt idx="3">
                  <c:v>TAC</c:v>
                </c:pt>
                <c:pt idx="4">
                  <c:v>PET</c:v>
                </c:pt>
                <c:pt idx="5">
                  <c:v>RM</c:v>
                </c:pt>
                <c:pt idx="6">
                  <c:v>GAM</c:v>
                </c:pt>
                <c:pt idx="7">
                  <c:v>LIT</c:v>
                </c:pt>
                <c:pt idx="8">
                  <c:v>MAMO</c:v>
                </c:pt>
                <c:pt idx="9">
                  <c:v>SPECT</c:v>
                </c:pt>
                <c:pt idx="10">
                  <c:v>HEM</c:v>
                </c:pt>
              </c:strCache>
            </c:strRef>
          </c:cat>
          <c:val>
            <c:numRef>
              <c:f>'5.3 G64'!$E$20:$O$20</c:f>
              <c:numCache>
                <c:formatCode>#,##0.00</c:formatCode>
                <c:ptCount val="11"/>
                <c:pt idx="0">
                  <c:v>2.2517410461769041</c:v>
                </c:pt>
                <c:pt idx="1">
                  <c:v>4.5034820923538081</c:v>
                </c:pt>
                <c:pt idx="2">
                  <c:v>5.8545267200599502</c:v>
                </c:pt>
                <c:pt idx="3">
                  <c:v>14.861490904767566</c:v>
                </c:pt>
                <c:pt idx="4">
                  <c:v>1.3510446277061423</c:v>
                </c:pt>
                <c:pt idx="5">
                  <c:v>9.0069641847076163</c:v>
                </c:pt>
                <c:pt idx="6">
                  <c:v>2.2517410461769041</c:v>
                </c:pt>
                <c:pt idx="7">
                  <c:v>1.8013928369415231</c:v>
                </c:pt>
                <c:pt idx="8">
                  <c:v>8.1062677662368543</c:v>
                </c:pt>
                <c:pt idx="9">
                  <c:v>1.8013928369415231</c:v>
                </c:pt>
                <c:pt idx="10">
                  <c:v>3.6027856738830462</c:v>
                </c:pt>
              </c:numCache>
            </c:numRef>
          </c:val>
          <c:smooth val="0"/>
          <c:extLst>
            <c:ext xmlns:c16="http://schemas.microsoft.com/office/drawing/2014/chart" uri="{C3380CC4-5D6E-409C-BE32-E72D297353CC}">
              <c16:uniqueId val="{0000001C-6087-4C8B-BDF8-497121209AAB}"/>
            </c:ext>
          </c:extLst>
        </c:ser>
        <c:ser>
          <c:idx val="15"/>
          <c:order val="15"/>
          <c:tx>
            <c:strRef>
              <c:f>'5.3 G64'!$D$21</c:f>
              <c:strCache>
                <c:ptCount val="1"/>
                <c:pt idx="0">
                  <c:v>AST</c:v>
                </c:pt>
              </c:strCache>
            </c:strRef>
          </c:tx>
          <c:spPr>
            <a:ln w="28575" cap="rnd">
              <a:noFill/>
              <a:round/>
            </a:ln>
            <a:effectLst/>
          </c:spPr>
          <c:marker>
            <c:symbol val="circle"/>
            <c:size val="5"/>
            <c:spPr>
              <a:solidFill>
                <a:srgbClr val="B4B4B4"/>
              </a:solidFill>
              <a:ln w="9525">
                <a:noFill/>
              </a:ln>
              <a:effectLst/>
            </c:spPr>
          </c:marker>
          <c:cat>
            <c:strRef>
              <c:f>'5.3 G64'!$E$5:$O$5</c:f>
              <c:strCache>
                <c:ptCount val="11"/>
                <c:pt idx="0">
                  <c:v>DO</c:v>
                </c:pt>
                <c:pt idx="1">
                  <c:v>ALI</c:v>
                </c:pt>
                <c:pt idx="2">
                  <c:v>ASD</c:v>
                </c:pt>
                <c:pt idx="3">
                  <c:v>TAC</c:v>
                </c:pt>
                <c:pt idx="4">
                  <c:v>PET</c:v>
                </c:pt>
                <c:pt idx="5">
                  <c:v>RM</c:v>
                </c:pt>
                <c:pt idx="6">
                  <c:v>GAM</c:v>
                </c:pt>
                <c:pt idx="7">
                  <c:v>LIT</c:v>
                </c:pt>
                <c:pt idx="8">
                  <c:v>MAMO</c:v>
                </c:pt>
                <c:pt idx="9">
                  <c:v>SPECT</c:v>
                </c:pt>
                <c:pt idx="10">
                  <c:v>HEM</c:v>
                </c:pt>
              </c:strCache>
            </c:strRef>
          </c:cat>
          <c:val>
            <c:numRef>
              <c:f>'5.3 G64'!$E$21:$O$21</c:f>
              <c:numCache>
                <c:formatCode>#,##0.00</c:formatCode>
                <c:ptCount val="11"/>
                <c:pt idx="0">
                  <c:v>1.9631246662688069</c:v>
                </c:pt>
                <c:pt idx="1">
                  <c:v>8.8340609982096314</c:v>
                </c:pt>
                <c:pt idx="2">
                  <c:v>3.9262493325376138</c:v>
                </c:pt>
                <c:pt idx="3">
                  <c:v>16.686559663284857</c:v>
                </c:pt>
                <c:pt idx="4">
                  <c:v>0.98156233313440344</c:v>
                </c:pt>
                <c:pt idx="5">
                  <c:v>11.778747997612841</c:v>
                </c:pt>
                <c:pt idx="6">
                  <c:v>0.98156233313440344</c:v>
                </c:pt>
                <c:pt idx="7">
                  <c:v>2.9446869994032103</c:v>
                </c:pt>
                <c:pt idx="8">
                  <c:v>16.686559663284857</c:v>
                </c:pt>
                <c:pt idx="9">
                  <c:v>2.9446869994032103</c:v>
                </c:pt>
                <c:pt idx="10">
                  <c:v>2.9446869994032103</c:v>
                </c:pt>
              </c:numCache>
            </c:numRef>
          </c:val>
          <c:smooth val="0"/>
          <c:extLst>
            <c:ext xmlns:c16="http://schemas.microsoft.com/office/drawing/2014/chart" uri="{C3380CC4-5D6E-409C-BE32-E72D297353CC}">
              <c16:uniqueId val="{0000001D-6087-4C8B-BDF8-497121209AAB}"/>
            </c:ext>
          </c:extLst>
        </c:ser>
        <c:ser>
          <c:idx val="16"/>
          <c:order val="16"/>
          <c:tx>
            <c:strRef>
              <c:f>'5.3 G64'!$D$22</c:f>
              <c:strCache>
                <c:ptCount val="1"/>
                <c:pt idx="0">
                  <c:v>Otras CC. AA.</c:v>
                </c:pt>
              </c:strCache>
            </c:strRef>
          </c:tx>
          <c:spPr>
            <a:ln w="28575" cap="rnd">
              <a:noFill/>
              <a:round/>
            </a:ln>
            <a:effectLst/>
          </c:spPr>
          <c:marker>
            <c:symbol val="circle"/>
            <c:size val="5"/>
            <c:spPr>
              <a:solidFill>
                <a:srgbClr val="B4B4B4"/>
              </a:solidFill>
              <a:ln w="9525">
                <a:noFill/>
              </a:ln>
              <a:effectLst/>
            </c:spPr>
          </c:marker>
          <c:cat>
            <c:strRef>
              <c:f>'5.3 G64'!$E$5:$O$5</c:f>
              <c:strCache>
                <c:ptCount val="11"/>
                <c:pt idx="0">
                  <c:v>DO</c:v>
                </c:pt>
                <c:pt idx="1">
                  <c:v>ALI</c:v>
                </c:pt>
                <c:pt idx="2">
                  <c:v>ASD</c:v>
                </c:pt>
                <c:pt idx="3">
                  <c:v>TAC</c:v>
                </c:pt>
                <c:pt idx="4">
                  <c:v>PET</c:v>
                </c:pt>
                <c:pt idx="5">
                  <c:v>RM</c:v>
                </c:pt>
                <c:pt idx="6">
                  <c:v>GAM</c:v>
                </c:pt>
                <c:pt idx="7">
                  <c:v>LIT</c:v>
                </c:pt>
                <c:pt idx="8">
                  <c:v>MAMO</c:v>
                </c:pt>
                <c:pt idx="9">
                  <c:v>SPECT</c:v>
                </c:pt>
                <c:pt idx="10">
                  <c:v>HEM</c:v>
                </c:pt>
              </c:strCache>
            </c:strRef>
          </c:cat>
          <c:val>
            <c:numRef>
              <c:f>'5.3 G64'!$E$22:$O$22</c:f>
              <c:numCache>
                <c:formatCode>#,##0.00</c:formatCode>
                <c:ptCount val="11"/>
                <c:pt idx="0">
                  <c:v>2.9717169808068689</c:v>
                </c:pt>
                <c:pt idx="1">
                  <c:v>2.9717169808068689</c:v>
                </c:pt>
                <c:pt idx="2">
                  <c:v>6.537777357775111</c:v>
                </c:pt>
                <c:pt idx="3">
                  <c:v>14.858584904034345</c:v>
                </c:pt>
                <c:pt idx="4">
                  <c:v>1.1886867923227475</c:v>
                </c:pt>
                <c:pt idx="5">
                  <c:v>9.5094943385819803</c:v>
                </c:pt>
                <c:pt idx="6">
                  <c:v>1.1886867923227475</c:v>
                </c:pt>
                <c:pt idx="7">
                  <c:v>0</c:v>
                </c:pt>
                <c:pt idx="8">
                  <c:v>11.886867923227475</c:v>
                </c:pt>
                <c:pt idx="9">
                  <c:v>2.3773735846454951</c:v>
                </c:pt>
                <c:pt idx="10">
                  <c:v>2.9717169808068689</c:v>
                </c:pt>
              </c:numCache>
            </c:numRef>
          </c:val>
          <c:smooth val="0"/>
          <c:extLst>
            <c:ext xmlns:c16="http://schemas.microsoft.com/office/drawing/2014/chart" uri="{C3380CC4-5D6E-409C-BE32-E72D297353CC}">
              <c16:uniqueId val="{0000001E-6087-4C8B-BDF8-497121209AAB}"/>
            </c:ext>
          </c:extLst>
        </c:ser>
        <c:ser>
          <c:idx val="17"/>
          <c:order val="17"/>
          <c:tx>
            <c:strRef>
              <c:f>'5.3 G64'!$D$23</c:f>
              <c:strCache>
                <c:ptCount val="1"/>
                <c:pt idx="0">
                  <c:v>Total nacional</c:v>
                </c:pt>
              </c:strCache>
            </c:strRef>
          </c:tx>
          <c:spPr>
            <a:ln w="28575" cap="rnd">
              <a:noFill/>
              <a:round/>
            </a:ln>
            <a:effectLst/>
          </c:spPr>
          <c:marker>
            <c:symbol val="square"/>
            <c:size val="7"/>
            <c:spPr>
              <a:solidFill>
                <a:srgbClr val="404040"/>
              </a:solidFill>
              <a:ln w="9525">
                <a:noFill/>
              </a:ln>
              <a:effectLst/>
            </c:spPr>
          </c:marker>
          <c:cat>
            <c:strRef>
              <c:f>'5.3 G64'!$E$5:$O$5</c:f>
              <c:strCache>
                <c:ptCount val="11"/>
                <c:pt idx="0">
                  <c:v>DO</c:v>
                </c:pt>
                <c:pt idx="1">
                  <c:v>ALI</c:v>
                </c:pt>
                <c:pt idx="2">
                  <c:v>ASD</c:v>
                </c:pt>
                <c:pt idx="3">
                  <c:v>TAC</c:v>
                </c:pt>
                <c:pt idx="4">
                  <c:v>PET</c:v>
                </c:pt>
                <c:pt idx="5">
                  <c:v>RM</c:v>
                </c:pt>
                <c:pt idx="6">
                  <c:v>GAM</c:v>
                </c:pt>
                <c:pt idx="7">
                  <c:v>LIT</c:v>
                </c:pt>
                <c:pt idx="8">
                  <c:v>MAMO</c:v>
                </c:pt>
                <c:pt idx="9">
                  <c:v>SPECT</c:v>
                </c:pt>
                <c:pt idx="10">
                  <c:v>HEM</c:v>
                </c:pt>
              </c:strCache>
            </c:strRef>
          </c:cat>
          <c:val>
            <c:numRef>
              <c:f>'5.3 G64'!$E$23:$O$23</c:f>
              <c:numCache>
                <c:formatCode>#,##0.00</c:formatCode>
                <c:ptCount val="11"/>
                <c:pt idx="0">
                  <c:v>3.2033183005679886</c:v>
                </c:pt>
                <c:pt idx="1">
                  <c:v>4.5731583633108785</c:v>
                </c:pt>
                <c:pt idx="2">
                  <c:v>5.3950624009566122</c:v>
                </c:pt>
                <c:pt idx="3">
                  <c:v>13.635177239917688</c:v>
                </c:pt>
                <c:pt idx="4">
                  <c:v>1.2012443627129956</c:v>
                </c:pt>
                <c:pt idx="5">
                  <c:v>8.9566465640881248</c:v>
                </c:pt>
                <c:pt idx="6">
                  <c:v>2.4235631879297279</c:v>
                </c:pt>
                <c:pt idx="7">
                  <c:v>1.1801699002092589</c:v>
                </c:pt>
                <c:pt idx="8">
                  <c:v>9.5045825891852811</c:v>
                </c:pt>
                <c:pt idx="9">
                  <c:v>2.9714992130268838</c:v>
                </c:pt>
                <c:pt idx="10">
                  <c:v>3.8144777131763545</c:v>
                </c:pt>
              </c:numCache>
            </c:numRef>
          </c:val>
          <c:smooth val="0"/>
          <c:extLst>
            <c:ext xmlns:c16="http://schemas.microsoft.com/office/drawing/2014/chart" uri="{C3380CC4-5D6E-409C-BE32-E72D297353CC}">
              <c16:uniqueId val="{0000001F-6087-4C8B-BDF8-497121209AAB}"/>
            </c:ext>
          </c:extLst>
        </c:ser>
        <c:dLbls>
          <c:showLegendKey val="0"/>
          <c:showVal val="0"/>
          <c:showCatName val="0"/>
          <c:showSerName val="0"/>
          <c:showPercent val="0"/>
          <c:showBubbleSize val="0"/>
        </c:dLbls>
        <c:marker val="1"/>
        <c:smooth val="0"/>
        <c:axId val="544641104"/>
        <c:axId val="544641432"/>
      </c:lineChart>
      <c:catAx>
        <c:axId val="544641104"/>
        <c:scaling>
          <c:orientation val="minMax"/>
        </c:scaling>
        <c:delete val="0"/>
        <c:axPos val="b"/>
        <c:numFmt formatCode="General" sourceLinked="1"/>
        <c:majorTickMark val="out"/>
        <c:minorTickMark val="none"/>
        <c:tickLblPos val="nextTo"/>
        <c:spPr>
          <a:noFill/>
          <a:ln w="9525" cap="flat" cmpd="sng" algn="ctr">
            <a:solidFill>
              <a:srgbClr val="404040"/>
            </a:solidFill>
            <a:round/>
          </a:ln>
          <a:effectLst/>
        </c:spPr>
        <c:txPr>
          <a:bodyPr rot="0" spcFirstLastPara="1" vertOverflow="ellipsis" wrap="square" anchor="ctr" anchorCtr="1"/>
          <a:lstStyle/>
          <a:p>
            <a:pPr>
              <a:defRPr sz="700" b="1" i="0" u="none" strike="noStrike" kern="1200" baseline="0">
                <a:solidFill>
                  <a:srgbClr val="404040"/>
                </a:solidFill>
                <a:latin typeface="Century Gothic" panose="020B0502020202020204" pitchFamily="34" charset="0"/>
                <a:ea typeface="+mn-ea"/>
                <a:cs typeface="+mn-cs"/>
              </a:defRPr>
            </a:pPr>
            <a:endParaRPr lang="es-ES"/>
          </a:p>
        </c:txPr>
        <c:crossAx val="544641432"/>
        <c:crosses val="autoZero"/>
        <c:auto val="0"/>
        <c:lblAlgn val="ctr"/>
        <c:lblOffset val="100"/>
        <c:tickMarkSkip val="1"/>
        <c:noMultiLvlLbl val="0"/>
      </c:catAx>
      <c:valAx>
        <c:axId val="5446414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rgbClr val="404040"/>
            </a:solidFill>
          </a:ln>
          <a:effectLst/>
        </c:spPr>
        <c:txPr>
          <a:bodyPr rot="-6000000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crossAx val="544641104"/>
        <c:crosses val="autoZero"/>
        <c:crossBetween val="between"/>
      </c:valAx>
      <c:spPr>
        <a:noFill/>
        <a:ln>
          <a:noFill/>
        </a:ln>
        <a:effectLst/>
      </c:spPr>
    </c:plotArea>
    <c:legend>
      <c:legendPos val="r"/>
      <c:legendEntry>
        <c:idx val="0"/>
        <c:delete val="1"/>
      </c:legendEntry>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ayout>
        <c:manualLayout>
          <c:xMode val="edge"/>
          <c:yMode val="edge"/>
          <c:x val="0"/>
          <c:y val="0.95163774902828302"/>
          <c:w val="1"/>
          <c:h val="3.6518217286749616E-2"/>
        </c:manualLayout>
      </c:layout>
      <c:overlay val="0"/>
      <c:spPr>
        <a:noFill/>
        <a:ln>
          <a:noFill/>
        </a:ln>
        <a:effectLst/>
      </c:spPr>
      <c:txPr>
        <a:bodyPr rot="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Century Gothic" panose="020B0502020202020204" pitchFamily="34" charset="0"/>
        </a:defRPr>
      </a:pPr>
      <a:endParaRPr lang="es-ES"/>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065154377829832"/>
          <c:y val="3.9784225865341284E-2"/>
          <c:w val="0.51057628694548252"/>
          <c:h val="0.82302952741167068"/>
        </c:manualLayout>
      </c:layout>
      <c:lineChart>
        <c:grouping val="standard"/>
        <c:varyColors val="0"/>
        <c:ser>
          <c:idx val="0"/>
          <c:order val="0"/>
          <c:tx>
            <c:strRef>
              <c:f>'5.3 G64'!$D$6</c:f>
              <c:strCache>
                <c:ptCount val="1"/>
                <c:pt idx="0">
                  <c:v>AND</c:v>
                </c:pt>
              </c:strCache>
            </c:strRef>
          </c:tx>
          <c:spPr>
            <a:ln w="25400" cap="rnd">
              <a:noFill/>
              <a:round/>
            </a:ln>
            <a:effectLst/>
          </c:spPr>
          <c:marker>
            <c:symbol val="circle"/>
            <c:size val="5"/>
            <c:spPr>
              <a:solidFill>
                <a:srgbClr val="B4B4B4"/>
              </a:solidFill>
              <a:ln w="9525">
                <a:noFill/>
              </a:ln>
              <a:effectLst/>
            </c:spPr>
          </c:marker>
          <c:cat>
            <c:strRef>
              <c:f>'5.3 G64'!$Q$5</c:f>
              <c:strCache>
                <c:ptCount val="1"/>
                <c:pt idx="0">
                  <c:v>RCO</c:v>
                </c:pt>
              </c:strCache>
            </c:strRef>
          </c:cat>
          <c:val>
            <c:numRef>
              <c:f>'5.3 G64'!$Q$6</c:f>
              <c:numCache>
                <c:formatCode>#,##0.00</c:formatCode>
                <c:ptCount val="1"/>
                <c:pt idx="0">
                  <c:v>39.577473258328311</c:v>
                </c:pt>
              </c:numCache>
            </c:numRef>
          </c:val>
          <c:smooth val="0"/>
          <c:extLst>
            <c:ext xmlns:c16="http://schemas.microsoft.com/office/drawing/2014/chart" uri="{C3380CC4-5D6E-409C-BE32-E72D297353CC}">
              <c16:uniqueId val="{00000000-AA08-45F2-B72A-CDB9A88FBB89}"/>
            </c:ext>
          </c:extLst>
        </c:ser>
        <c:ser>
          <c:idx val="1"/>
          <c:order val="1"/>
          <c:tx>
            <c:strRef>
              <c:f>'5.3 G64'!$D$7</c:f>
              <c:strCache>
                <c:ptCount val="1"/>
                <c:pt idx="0">
                  <c:v>ARA</c:v>
                </c:pt>
              </c:strCache>
            </c:strRef>
          </c:tx>
          <c:spPr>
            <a:ln w="25400" cap="rnd">
              <a:noFill/>
              <a:round/>
            </a:ln>
            <a:effectLst/>
          </c:spPr>
          <c:marker>
            <c:symbol val="circle"/>
            <c:size val="5"/>
            <c:spPr>
              <a:solidFill>
                <a:srgbClr val="B4B4B4"/>
              </a:solidFill>
              <a:ln w="9525">
                <a:noFill/>
              </a:ln>
              <a:effectLst/>
            </c:spPr>
          </c:marker>
          <c:cat>
            <c:strRef>
              <c:f>'5.3 G64'!$Q$5</c:f>
              <c:strCache>
                <c:ptCount val="1"/>
                <c:pt idx="0">
                  <c:v>RCO</c:v>
                </c:pt>
              </c:strCache>
            </c:strRef>
          </c:cat>
          <c:val>
            <c:numRef>
              <c:f>'5.3 G64'!$Q$7</c:f>
              <c:numCache>
                <c:formatCode>#,##0.00</c:formatCode>
                <c:ptCount val="1"/>
                <c:pt idx="0">
                  <c:v>62.434603513939841</c:v>
                </c:pt>
              </c:numCache>
            </c:numRef>
          </c:val>
          <c:smooth val="0"/>
          <c:extLst>
            <c:ext xmlns:c16="http://schemas.microsoft.com/office/drawing/2014/chart" uri="{C3380CC4-5D6E-409C-BE32-E72D297353CC}">
              <c16:uniqueId val="{00000001-AA08-45F2-B72A-CDB9A88FBB89}"/>
            </c:ext>
          </c:extLst>
        </c:ser>
        <c:ser>
          <c:idx val="2"/>
          <c:order val="2"/>
          <c:tx>
            <c:strRef>
              <c:f>'5.3 G64'!$D$8</c:f>
              <c:strCache>
                <c:ptCount val="1"/>
                <c:pt idx="0">
                  <c:v>NAV</c:v>
                </c:pt>
              </c:strCache>
            </c:strRef>
          </c:tx>
          <c:spPr>
            <a:ln w="25400" cap="rnd">
              <a:noFill/>
              <a:round/>
            </a:ln>
            <a:effectLst/>
          </c:spPr>
          <c:marker>
            <c:symbol val="circle"/>
            <c:size val="5"/>
            <c:spPr>
              <a:solidFill>
                <a:srgbClr val="B4B4B4"/>
              </a:solidFill>
              <a:ln w="9525">
                <a:noFill/>
              </a:ln>
              <a:effectLst/>
            </c:spPr>
          </c:marker>
          <c:cat>
            <c:strRef>
              <c:f>'5.3 G64'!$Q$5</c:f>
              <c:strCache>
                <c:ptCount val="1"/>
                <c:pt idx="0">
                  <c:v>RCO</c:v>
                </c:pt>
              </c:strCache>
            </c:strRef>
          </c:cat>
          <c:val>
            <c:numRef>
              <c:f>'5.3 G64'!$Q$8</c:f>
              <c:numCache>
                <c:formatCode>#,##0.00</c:formatCode>
                <c:ptCount val="1"/>
                <c:pt idx="0">
                  <c:v>57.471525127911953</c:v>
                </c:pt>
              </c:numCache>
            </c:numRef>
          </c:val>
          <c:smooth val="0"/>
          <c:extLst>
            <c:ext xmlns:c16="http://schemas.microsoft.com/office/drawing/2014/chart" uri="{C3380CC4-5D6E-409C-BE32-E72D297353CC}">
              <c16:uniqueId val="{00000002-AA08-45F2-B72A-CDB9A88FBB89}"/>
            </c:ext>
          </c:extLst>
        </c:ser>
        <c:ser>
          <c:idx val="3"/>
          <c:order val="3"/>
          <c:tx>
            <c:strRef>
              <c:f>'5.3 G64'!$D$9</c:f>
              <c:strCache>
                <c:ptCount val="1"/>
                <c:pt idx="0">
                  <c:v>CAN</c:v>
                </c:pt>
              </c:strCache>
            </c:strRef>
          </c:tx>
          <c:spPr>
            <a:ln w="25400" cap="rnd">
              <a:noFill/>
              <a:round/>
            </a:ln>
            <a:effectLst/>
          </c:spPr>
          <c:marker>
            <c:symbol val="circle"/>
            <c:size val="5"/>
            <c:spPr>
              <a:solidFill>
                <a:srgbClr val="B4B4B4"/>
              </a:solidFill>
              <a:ln w="9525">
                <a:noFill/>
              </a:ln>
              <a:effectLst/>
            </c:spPr>
          </c:marker>
          <c:cat>
            <c:strRef>
              <c:f>'5.3 G64'!$Q$5</c:f>
              <c:strCache>
                <c:ptCount val="1"/>
                <c:pt idx="0">
                  <c:v>RCO</c:v>
                </c:pt>
              </c:strCache>
            </c:strRef>
          </c:cat>
          <c:val>
            <c:numRef>
              <c:f>'5.3 G64'!$Q$9</c:f>
              <c:numCache>
                <c:formatCode>#,##0.00</c:formatCode>
                <c:ptCount val="1"/>
                <c:pt idx="0">
                  <c:v>39.982499613962069</c:v>
                </c:pt>
              </c:numCache>
            </c:numRef>
          </c:val>
          <c:smooth val="0"/>
          <c:extLst>
            <c:ext xmlns:c16="http://schemas.microsoft.com/office/drawing/2014/chart" uri="{C3380CC4-5D6E-409C-BE32-E72D297353CC}">
              <c16:uniqueId val="{00000003-AA08-45F2-B72A-CDB9A88FBB89}"/>
            </c:ext>
          </c:extLst>
        </c:ser>
        <c:ser>
          <c:idx val="4"/>
          <c:order val="4"/>
          <c:tx>
            <c:strRef>
              <c:f>'5.3 G64'!$D$10</c:f>
              <c:strCache>
                <c:ptCount val="1"/>
                <c:pt idx="0">
                  <c:v>CNT</c:v>
                </c:pt>
              </c:strCache>
            </c:strRef>
          </c:tx>
          <c:spPr>
            <a:ln w="25400" cap="rnd">
              <a:noFill/>
              <a:round/>
            </a:ln>
            <a:effectLst/>
          </c:spPr>
          <c:marker>
            <c:symbol val="circle"/>
            <c:size val="5"/>
            <c:spPr>
              <a:solidFill>
                <a:srgbClr val="B4B4B4"/>
              </a:solidFill>
              <a:ln w="9525">
                <a:noFill/>
              </a:ln>
              <a:effectLst/>
            </c:spPr>
          </c:marker>
          <c:cat>
            <c:strRef>
              <c:f>'5.3 G64'!$Q$5</c:f>
              <c:strCache>
                <c:ptCount val="1"/>
                <c:pt idx="0">
                  <c:v>RCO</c:v>
                </c:pt>
              </c:strCache>
            </c:strRef>
          </c:cat>
          <c:val>
            <c:numRef>
              <c:f>'5.3 G64'!$Q$10</c:f>
              <c:numCache>
                <c:formatCode>#,##0.00</c:formatCode>
                <c:ptCount val="1"/>
                <c:pt idx="0">
                  <c:v>49.750817028503789</c:v>
                </c:pt>
              </c:numCache>
            </c:numRef>
          </c:val>
          <c:smooth val="0"/>
          <c:extLst>
            <c:ext xmlns:c16="http://schemas.microsoft.com/office/drawing/2014/chart" uri="{C3380CC4-5D6E-409C-BE32-E72D297353CC}">
              <c16:uniqueId val="{00000004-AA08-45F2-B72A-CDB9A88FBB89}"/>
            </c:ext>
          </c:extLst>
        </c:ser>
        <c:ser>
          <c:idx val="5"/>
          <c:order val="5"/>
          <c:tx>
            <c:strRef>
              <c:f>'5.3 G64'!$D$11</c:f>
              <c:strCache>
                <c:ptCount val="1"/>
                <c:pt idx="0">
                  <c:v>CYL</c:v>
                </c:pt>
              </c:strCache>
            </c:strRef>
          </c:tx>
          <c:spPr>
            <a:ln w="25400" cap="rnd">
              <a:noFill/>
              <a:round/>
            </a:ln>
            <a:effectLst/>
          </c:spPr>
          <c:marker>
            <c:symbol val="circle"/>
            <c:size val="5"/>
            <c:spPr>
              <a:solidFill>
                <a:srgbClr val="B4B4B4"/>
              </a:solidFill>
              <a:ln w="9525">
                <a:noFill/>
              </a:ln>
              <a:effectLst/>
            </c:spPr>
          </c:marker>
          <c:cat>
            <c:strRef>
              <c:f>'5.3 G64'!$Q$5</c:f>
              <c:strCache>
                <c:ptCount val="1"/>
                <c:pt idx="0">
                  <c:v>RCO</c:v>
                </c:pt>
              </c:strCache>
            </c:strRef>
          </c:cat>
          <c:val>
            <c:numRef>
              <c:f>'5.3 G64'!$Q$11</c:f>
              <c:numCache>
                <c:formatCode>#,##0.00</c:formatCode>
                <c:ptCount val="1"/>
                <c:pt idx="0">
                  <c:v>54.699158802096768</c:v>
                </c:pt>
              </c:numCache>
            </c:numRef>
          </c:val>
          <c:smooth val="0"/>
          <c:extLst>
            <c:ext xmlns:c16="http://schemas.microsoft.com/office/drawing/2014/chart" uri="{C3380CC4-5D6E-409C-BE32-E72D297353CC}">
              <c16:uniqueId val="{00000005-AA08-45F2-B72A-CDB9A88FBB89}"/>
            </c:ext>
          </c:extLst>
        </c:ser>
        <c:ser>
          <c:idx val="6"/>
          <c:order val="6"/>
          <c:tx>
            <c:strRef>
              <c:f>'5.3 G64'!$D$12</c:f>
              <c:strCache>
                <c:ptCount val="1"/>
                <c:pt idx="0">
                  <c:v>CLM</c:v>
                </c:pt>
              </c:strCache>
            </c:strRef>
          </c:tx>
          <c:spPr>
            <a:ln w="25400" cap="rnd">
              <a:noFill/>
              <a:round/>
            </a:ln>
            <a:effectLst/>
          </c:spPr>
          <c:marker>
            <c:symbol val="circle"/>
            <c:size val="5"/>
            <c:spPr>
              <a:solidFill>
                <a:srgbClr val="B4B4B4"/>
              </a:solidFill>
              <a:ln w="9525">
                <a:noFill/>
              </a:ln>
              <a:effectLst/>
            </c:spPr>
          </c:marker>
          <c:cat>
            <c:strRef>
              <c:f>'5.3 G64'!$Q$5</c:f>
              <c:strCache>
                <c:ptCount val="1"/>
                <c:pt idx="0">
                  <c:v>RCO</c:v>
                </c:pt>
              </c:strCache>
            </c:strRef>
          </c:cat>
          <c:val>
            <c:numRef>
              <c:f>'5.3 G64'!$Q$12</c:f>
              <c:numCache>
                <c:formatCode>#,##0.00</c:formatCode>
                <c:ptCount val="1"/>
                <c:pt idx="0">
                  <c:v>53.294973990585852</c:v>
                </c:pt>
              </c:numCache>
            </c:numRef>
          </c:val>
          <c:smooth val="0"/>
          <c:extLst>
            <c:ext xmlns:c16="http://schemas.microsoft.com/office/drawing/2014/chart" uri="{C3380CC4-5D6E-409C-BE32-E72D297353CC}">
              <c16:uniqueId val="{00000006-AA08-45F2-B72A-CDB9A88FBB89}"/>
            </c:ext>
          </c:extLst>
        </c:ser>
        <c:ser>
          <c:idx val="7"/>
          <c:order val="7"/>
          <c:tx>
            <c:strRef>
              <c:f>'5.3 G64'!$D$13</c:f>
              <c:strCache>
                <c:ptCount val="1"/>
                <c:pt idx="0">
                  <c:v>CAT</c:v>
                </c:pt>
              </c:strCache>
            </c:strRef>
          </c:tx>
          <c:spPr>
            <a:ln w="25400" cap="rnd">
              <a:noFill/>
              <a:round/>
            </a:ln>
            <a:effectLst/>
          </c:spPr>
          <c:marker>
            <c:symbol val="circle"/>
            <c:size val="5"/>
            <c:spPr>
              <a:solidFill>
                <a:srgbClr val="B4B4B4"/>
              </a:solidFill>
              <a:ln w="9525">
                <a:noFill/>
              </a:ln>
              <a:effectLst/>
            </c:spPr>
          </c:marker>
          <c:cat>
            <c:strRef>
              <c:f>'5.3 G64'!$Q$5</c:f>
              <c:strCache>
                <c:ptCount val="1"/>
                <c:pt idx="0">
                  <c:v>RCO</c:v>
                </c:pt>
              </c:strCache>
            </c:strRef>
          </c:cat>
          <c:val>
            <c:numRef>
              <c:f>'5.3 G64'!$Q$13</c:f>
              <c:numCache>
                <c:formatCode>#,##0.00</c:formatCode>
                <c:ptCount val="1"/>
                <c:pt idx="0">
                  <c:v>43.956162596158926</c:v>
                </c:pt>
              </c:numCache>
            </c:numRef>
          </c:val>
          <c:smooth val="0"/>
          <c:extLst>
            <c:ext xmlns:c16="http://schemas.microsoft.com/office/drawing/2014/chart" uri="{C3380CC4-5D6E-409C-BE32-E72D297353CC}">
              <c16:uniqueId val="{00000007-AA08-45F2-B72A-CDB9A88FBB89}"/>
            </c:ext>
          </c:extLst>
        </c:ser>
        <c:ser>
          <c:idx val="8"/>
          <c:order val="8"/>
          <c:tx>
            <c:strRef>
              <c:f>'5.3 G64'!$D$14</c:f>
              <c:strCache>
                <c:ptCount val="1"/>
                <c:pt idx="0">
                  <c:v>CVA</c:v>
                </c:pt>
              </c:strCache>
            </c:strRef>
          </c:tx>
          <c:spPr>
            <a:ln w="25400" cap="rnd">
              <a:noFill/>
              <a:round/>
            </a:ln>
            <a:effectLst/>
          </c:spPr>
          <c:marker>
            <c:symbol val="circle"/>
            <c:size val="5"/>
            <c:spPr>
              <a:solidFill>
                <a:srgbClr val="B4B4B4"/>
              </a:solidFill>
              <a:ln w="9525">
                <a:noFill/>
              </a:ln>
              <a:effectLst/>
            </c:spPr>
          </c:marker>
          <c:cat>
            <c:strRef>
              <c:f>'5.3 G64'!$Q$5</c:f>
              <c:strCache>
                <c:ptCount val="1"/>
                <c:pt idx="0">
                  <c:v>RCO</c:v>
                </c:pt>
              </c:strCache>
            </c:strRef>
          </c:cat>
          <c:val>
            <c:numRef>
              <c:f>'5.3 G64'!$Q$14</c:f>
              <c:numCache>
                <c:formatCode>#,##0.00</c:formatCode>
                <c:ptCount val="1"/>
                <c:pt idx="0">
                  <c:v>53.387612057137403</c:v>
                </c:pt>
              </c:numCache>
            </c:numRef>
          </c:val>
          <c:smooth val="0"/>
          <c:extLst>
            <c:ext xmlns:c16="http://schemas.microsoft.com/office/drawing/2014/chart" uri="{C3380CC4-5D6E-409C-BE32-E72D297353CC}">
              <c16:uniqueId val="{00000008-AA08-45F2-B72A-CDB9A88FBB89}"/>
            </c:ext>
          </c:extLst>
        </c:ser>
        <c:ser>
          <c:idx val="9"/>
          <c:order val="9"/>
          <c:tx>
            <c:strRef>
              <c:f>'5.3 G64'!$D$15</c:f>
              <c:strCache>
                <c:ptCount val="1"/>
                <c:pt idx="0">
                  <c:v>EXT</c:v>
                </c:pt>
              </c:strCache>
            </c:strRef>
          </c:tx>
          <c:spPr>
            <a:ln w="25400" cap="rnd">
              <a:noFill/>
              <a:round/>
            </a:ln>
            <a:effectLst/>
          </c:spPr>
          <c:marker>
            <c:symbol val="triangle"/>
            <c:size val="9"/>
            <c:spPr>
              <a:solidFill>
                <a:srgbClr val="83082A"/>
              </a:solidFill>
              <a:ln w="9525">
                <a:noFill/>
              </a:ln>
              <a:effectLst/>
            </c:spPr>
          </c:marker>
          <c:cat>
            <c:strRef>
              <c:f>'5.3 G64'!$Q$5</c:f>
              <c:strCache>
                <c:ptCount val="1"/>
                <c:pt idx="0">
                  <c:v>RCO</c:v>
                </c:pt>
              </c:strCache>
            </c:strRef>
          </c:cat>
          <c:val>
            <c:numRef>
              <c:f>'5.3 G64'!$Q$15</c:f>
              <c:numCache>
                <c:formatCode>#,##0.00</c:formatCode>
                <c:ptCount val="1"/>
                <c:pt idx="0">
                  <c:v>67.669999727440285</c:v>
                </c:pt>
              </c:numCache>
            </c:numRef>
          </c:val>
          <c:smooth val="0"/>
          <c:extLst>
            <c:ext xmlns:c16="http://schemas.microsoft.com/office/drawing/2014/chart" uri="{C3380CC4-5D6E-409C-BE32-E72D297353CC}">
              <c16:uniqueId val="{00000009-AA08-45F2-B72A-CDB9A88FBB89}"/>
            </c:ext>
          </c:extLst>
        </c:ser>
        <c:ser>
          <c:idx val="10"/>
          <c:order val="10"/>
          <c:tx>
            <c:strRef>
              <c:f>'5.3 G64'!$D$16</c:f>
              <c:strCache>
                <c:ptCount val="1"/>
                <c:pt idx="0">
                  <c:v>GAL</c:v>
                </c:pt>
              </c:strCache>
            </c:strRef>
          </c:tx>
          <c:spPr>
            <a:ln w="25400" cap="rnd">
              <a:noFill/>
              <a:round/>
            </a:ln>
            <a:effectLst/>
          </c:spPr>
          <c:marker>
            <c:symbol val="circle"/>
            <c:size val="5"/>
            <c:spPr>
              <a:solidFill>
                <a:srgbClr val="B4B4B4"/>
              </a:solidFill>
              <a:ln w="9525">
                <a:noFill/>
              </a:ln>
              <a:effectLst/>
            </c:spPr>
          </c:marker>
          <c:cat>
            <c:strRef>
              <c:f>'5.3 G64'!$Q$5</c:f>
              <c:strCache>
                <c:ptCount val="1"/>
                <c:pt idx="0">
                  <c:v>RCO</c:v>
                </c:pt>
              </c:strCache>
            </c:strRef>
          </c:cat>
          <c:val>
            <c:numRef>
              <c:f>'5.3 G64'!$Q$16</c:f>
              <c:numCache>
                <c:formatCode>#,##0.00</c:formatCode>
                <c:ptCount val="1"/>
                <c:pt idx="0">
                  <c:v>61.810210084391294</c:v>
                </c:pt>
              </c:numCache>
            </c:numRef>
          </c:val>
          <c:smooth val="0"/>
          <c:extLst>
            <c:ext xmlns:c16="http://schemas.microsoft.com/office/drawing/2014/chart" uri="{C3380CC4-5D6E-409C-BE32-E72D297353CC}">
              <c16:uniqueId val="{0000000A-AA08-45F2-B72A-CDB9A88FBB89}"/>
            </c:ext>
          </c:extLst>
        </c:ser>
        <c:ser>
          <c:idx val="11"/>
          <c:order val="11"/>
          <c:tx>
            <c:strRef>
              <c:f>'5.3 G64'!$D$17</c:f>
              <c:strCache>
                <c:ptCount val="1"/>
                <c:pt idx="0">
                  <c:v>BAL</c:v>
                </c:pt>
              </c:strCache>
            </c:strRef>
          </c:tx>
          <c:spPr>
            <a:ln w="25400" cap="rnd">
              <a:noFill/>
              <a:round/>
            </a:ln>
            <a:effectLst/>
          </c:spPr>
          <c:marker>
            <c:symbol val="circle"/>
            <c:size val="5"/>
            <c:spPr>
              <a:solidFill>
                <a:srgbClr val="B4B4B4"/>
              </a:solidFill>
              <a:ln w="9525">
                <a:noFill/>
              </a:ln>
              <a:effectLst/>
            </c:spPr>
          </c:marker>
          <c:cat>
            <c:strRef>
              <c:f>'5.3 G64'!$Q$5</c:f>
              <c:strCache>
                <c:ptCount val="1"/>
                <c:pt idx="0">
                  <c:v>RCO</c:v>
                </c:pt>
              </c:strCache>
            </c:strRef>
          </c:cat>
          <c:val>
            <c:numRef>
              <c:f>'5.3 G64'!$Q$17</c:f>
              <c:numCache>
                <c:formatCode>#,##0.00</c:formatCode>
                <c:ptCount val="1"/>
                <c:pt idx="0">
                  <c:v>26.46082986283901</c:v>
                </c:pt>
              </c:numCache>
            </c:numRef>
          </c:val>
          <c:smooth val="0"/>
          <c:extLst>
            <c:ext xmlns:c16="http://schemas.microsoft.com/office/drawing/2014/chart" uri="{C3380CC4-5D6E-409C-BE32-E72D297353CC}">
              <c16:uniqueId val="{0000000B-AA08-45F2-B72A-CDB9A88FBB89}"/>
            </c:ext>
          </c:extLst>
        </c:ser>
        <c:ser>
          <c:idx val="12"/>
          <c:order val="12"/>
          <c:tx>
            <c:strRef>
              <c:f>'5.3 G64'!$D$18</c:f>
              <c:strCache>
                <c:ptCount val="1"/>
                <c:pt idx="0">
                  <c:v>RIO</c:v>
                </c:pt>
              </c:strCache>
            </c:strRef>
          </c:tx>
          <c:spPr>
            <a:ln w="25400" cap="rnd">
              <a:noFill/>
              <a:round/>
            </a:ln>
            <a:effectLst/>
          </c:spPr>
          <c:marker>
            <c:symbol val="circle"/>
            <c:size val="5"/>
            <c:spPr>
              <a:solidFill>
                <a:srgbClr val="B4B4B4"/>
              </a:solidFill>
              <a:ln w="9525">
                <a:noFill/>
              </a:ln>
              <a:effectLst/>
            </c:spPr>
          </c:marker>
          <c:cat>
            <c:strRef>
              <c:f>'5.3 G64'!$Q$5</c:f>
              <c:strCache>
                <c:ptCount val="1"/>
                <c:pt idx="0">
                  <c:v>RCO</c:v>
                </c:pt>
              </c:strCache>
            </c:strRef>
          </c:cat>
          <c:val>
            <c:numRef>
              <c:f>'5.3 G64'!$Q$18</c:f>
              <c:numCache>
                <c:formatCode>#,##0.00</c:formatCode>
                <c:ptCount val="1"/>
                <c:pt idx="0">
                  <c:v>59.390961320854984</c:v>
                </c:pt>
              </c:numCache>
            </c:numRef>
          </c:val>
          <c:smooth val="0"/>
          <c:extLst>
            <c:ext xmlns:c16="http://schemas.microsoft.com/office/drawing/2014/chart" uri="{C3380CC4-5D6E-409C-BE32-E72D297353CC}">
              <c16:uniqueId val="{0000000C-AA08-45F2-B72A-CDB9A88FBB89}"/>
            </c:ext>
          </c:extLst>
        </c:ser>
        <c:ser>
          <c:idx val="13"/>
          <c:order val="13"/>
          <c:tx>
            <c:strRef>
              <c:f>'5.3 G64'!$D$19</c:f>
              <c:strCache>
                <c:ptCount val="1"/>
                <c:pt idx="0">
                  <c:v>MAD</c:v>
                </c:pt>
              </c:strCache>
            </c:strRef>
          </c:tx>
          <c:spPr>
            <a:ln w="25400" cap="rnd">
              <a:noFill/>
              <a:round/>
            </a:ln>
            <a:effectLst/>
          </c:spPr>
          <c:marker>
            <c:symbol val="circle"/>
            <c:size val="5"/>
            <c:spPr>
              <a:solidFill>
                <a:srgbClr val="B4B4B4"/>
              </a:solidFill>
              <a:ln w="9525">
                <a:noFill/>
              </a:ln>
              <a:effectLst/>
            </c:spPr>
          </c:marker>
          <c:cat>
            <c:strRef>
              <c:f>'5.3 G64'!$Q$5</c:f>
              <c:strCache>
                <c:ptCount val="1"/>
                <c:pt idx="0">
                  <c:v>RCO</c:v>
                </c:pt>
              </c:strCache>
            </c:strRef>
          </c:cat>
          <c:val>
            <c:numRef>
              <c:f>'5.3 G64'!$Q$19</c:f>
              <c:numCache>
                <c:formatCode>#,##0.00</c:formatCode>
                <c:ptCount val="1"/>
                <c:pt idx="0">
                  <c:v>42.183587693484021</c:v>
                </c:pt>
              </c:numCache>
            </c:numRef>
          </c:val>
          <c:smooth val="0"/>
          <c:extLst>
            <c:ext xmlns:c16="http://schemas.microsoft.com/office/drawing/2014/chart" uri="{C3380CC4-5D6E-409C-BE32-E72D297353CC}">
              <c16:uniqueId val="{0000000D-AA08-45F2-B72A-CDB9A88FBB89}"/>
            </c:ext>
          </c:extLst>
        </c:ser>
        <c:ser>
          <c:idx val="14"/>
          <c:order val="14"/>
          <c:tx>
            <c:strRef>
              <c:f>'5.3 G64'!$D$20</c:f>
              <c:strCache>
                <c:ptCount val="1"/>
                <c:pt idx="0">
                  <c:v>PVA</c:v>
                </c:pt>
              </c:strCache>
            </c:strRef>
          </c:tx>
          <c:spPr>
            <a:ln w="25400" cap="rnd">
              <a:noFill/>
              <a:round/>
            </a:ln>
            <a:effectLst/>
          </c:spPr>
          <c:marker>
            <c:symbol val="circle"/>
            <c:size val="5"/>
            <c:spPr>
              <a:solidFill>
                <a:srgbClr val="B4B4B4"/>
              </a:solidFill>
              <a:ln w="9525">
                <a:noFill/>
              </a:ln>
              <a:effectLst/>
            </c:spPr>
          </c:marker>
          <c:cat>
            <c:strRef>
              <c:f>'5.3 G64'!$Q$5</c:f>
              <c:strCache>
                <c:ptCount val="1"/>
                <c:pt idx="0">
                  <c:v>RCO</c:v>
                </c:pt>
              </c:strCache>
            </c:strRef>
          </c:cat>
          <c:val>
            <c:numRef>
              <c:f>'5.3 G64'!$Q$20</c:f>
              <c:numCache>
                <c:formatCode>#,##0.00</c:formatCode>
                <c:ptCount val="1"/>
                <c:pt idx="0">
                  <c:v>77.009543779250109</c:v>
                </c:pt>
              </c:numCache>
            </c:numRef>
          </c:val>
          <c:smooth val="0"/>
          <c:extLst>
            <c:ext xmlns:c16="http://schemas.microsoft.com/office/drawing/2014/chart" uri="{C3380CC4-5D6E-409C-BE32-E72D297353CC}">
              <c16:uniqueId val="{0000000E-AA08-45F2-B72A-CDB9A88FBB89}"/>
            </c:ext>
          </c:extLst>
        </c:ser>
        <c:ser>
          <c:idx val="15"/>
          <c:order val="15"/>
          <c:tx>
            <c:strRef>
              <c:f>'5.3 G64'!$D$21</c:f>
              <c:strCache>
                <c:ptCount val="1"/>
                <c:pt idx="0">
                  <c:v>AST</c:v>
                </c:pt>
              </c:strCache>
            </c:strRef>
          </c:tx>
          <c:spPr>
            <a:ln w="25400" cap="rnd">
              <a:noFill/>
              <a:round/>
            </a:ln>
            <a:effectLst/>
          </c:spPr>
          <c:marker>
            <c:symbol val="circle"/>
            <c:size val="5"/>
            <c:spPr>
              <a:solidFill>
                <a:srgbClr val="B4B4B4"/>
              </a:solidFill>
              <a:ln w="9525">
                <a:noFill/>
              </a:ln>
              <a:effectLst/>
            </c:spPr>
          </c:marker>
          <c:cat>
            <c:strRef>
              <c:f>'5.3 G64'!$Q$5</c:f>
              <c:strCache>
                <c:ptCount val="1"/>
                <c:pt idx="0">
                  <c:v>RCO</c:v>
                </c:pt>
              </c:strCache>
            </c:strRef>
          </c:cat>
          <c:val>
            <c:numRef>
              <c:f>'5.3 G64'!$Q$21</c:f>
              <c:numCache>
                <c:formatCode>#,##0.00</c:formatCode>
                <c:ptCount val="1"/>
                <c:pt idx="0">
                  <c:v>85.395922982693094</c:v>
                </c:pt>
              </c:numCache>
            </c:numRef>
          </c:val>
          <c:smooth val="0"/>
          <c:extLst>
            <c:ext xmlns:c16="http://schemas.microsoft.com/office/drawing/2014/chart" uri="{C3380CC4-5D6E-409C-BE32-E72D297353CC}">
              <c16:uniqueId val="{0000000F-AA08-45F2-B72A-CDB9A88FBB89}"/>
            </c:ext>
          </c:extLst>
        </c:ser>
        <c:ser>
          <c:idx val="16"/>
          <c:order val="16"/>
          <c:tx>
            <c:strRef>
              <c:f>'5.3 G64'!$D$22</c:f>
              <c:strCache>
                <c:ptCount val="1"/>
                <c:pt idx="0">
                  <c:v>Otras CC. AA.</c:v>
                </c:pt>
              </c:strCache>
            </c:strRef>
          </c:tx>
          <c:spPr>
            <a:ln w="25400" cap="rnd">
              <a:noFill/>
              <a:round/>
            </a:ln>
            <a:effectLst/>
          </c:spPr>
          <c:marker>
            <c:symbol val="circle"/>
            <c:size val="5"/>
            <c:spPr>
              <a:solidFill>
                <a:srgbClr val="B4B4B4"/>
              </a:solidFill>
              <a:ln w="9525">
                <a:noFill/>
              </a:ln>
              <a:effectLst/>
            </c:spPr>
          </c:marker>
          <c:cat>
            <c:strRef>
              <c:f>'5.3 G64'!$Q$5</c:f>
              <c:strCache>
                <c:ptCount val="1"/>
                <c:pt idx="0">
                  <c:v>RCO</c:v>
                </c:pt>
              </c:strCache>
            </c:strRef>
          </c:cat>
          <c:val>
            <c:numRef>
              <c:f>'5.3 G64'!$Q$22</c:f>
              <c:numCache>
                <c:formatCode>#,##0.00</c:formatCode>
                <c:ptCount val="1"/>
                <c:pt idx="0">
                  <c:v>51.707875466039518</c:v>
                </c:pt>
              </c:numCache>
            </c:numRef>
          </c:val>
          <c:smooth val="0"/>
          <c:extLst>
            <c:ext xmlns:c16="http://schemas.microsoft.com/office/drawing/2014/chart" uri="{C3380CC4-5D6E-409C-BE32-E72D297353CC}">
              <c16:uniqueId val="{00000010-AA08-45F2-B72A-CDB9A88FBB89}"/>
            </c:ext>
          </c:extLst>
        </c:ser>
        <c:ser>
          <c:idx val="17"/>
          <c:order val="17"/>
          <c:tx>
            <c:strRef>
              <c:f>'5.3 G64'!$D$23</c:f>
              <c:strCache>
                <c:ptCount val="1"/>
                <c:pt idx="0">
                  <c:v>Total nacional</c:v>
                </c:pt>
              </c:strCache>
            </c:strRef>
          </c:tx>
          <c:spPr>
            <a:ln w="25400" cap="rnd">
              <a:noFill/>
              <a:round/>
            </a:ln>
            <a:effectLst/>
          </c:spPr>
          <c:marker>
            <c:symbol val="square"/>
            <c:size val="7"/>
            <c:spPr>
              <a:solidFill>
                <a:srgbClr val="404040"/>
              </a:solidFill>
              <a:ln w="9525">
                <a:noFill/>
              </a:ln>
              <a:effectLst/>
            </c:spPr>
          </c:marker>
          <c:cat>
            <c:strRef>
              <c:f>'5.3 G64'!$Q$5</c:f>
              <c:strCache>
                <c:ptCount val="1"/>
                <c:pt idx="0">
                  <c:v>RCO</c:v>
                </c:pt>
              </c:strCache>
            </c:strRef>
          </c:cat>
          <c:val>
            <c:numRef>
              <c:f>'5.3 G64'!$Q$23</c:f>
              <c:numCache>
                <c:formatCode>#,##0.00</c:formatCode>
                <c:ptCount val="1"/>
                <c:pt idx="0">
                  <c:v>49.398540108758979</c:v>
                </c:pt>
              </c:numCache>
            </c:numRef>
          </c:val>
          <c:smooth val="0"/>
          <c:extLst>
            <c:ext xmlns:c16="http://schemas.microsoft.com/office/drawing/2014/chart" uri="{C3380CC4-5D6E-409C-BE32-E72D297353CC}">
              <c16:uniqueId val="{00000011-AA08-45F2-B72A-CDB9A88FBB89}"/>
            </c:ext>
          </c:extLst>
        </c:ser>
        <c:dLbls>
          <c:showLegendKey val="0"/>
          <c:showVal val="0"/>
          <c:showCatName val="0"/>
          <c:showSerName val="0"/>
          <c:showPercent val="0"/>
          <c:showBubbleSize val="0"/>
        </c:dLbls>
        <c:marker val="1"/>
        <c:smooth val="0"/>
        <c:axId val="544641104"/>
        <c:axId val="544641432"/>
        <c:extLst/>
      </c:lineChart>
      <c:catAx>
        <c:axId val="544641104"/>
        <c:scaling>
          <c:orientation val="minMax"/>
        </c:scaling>
        <c:delete val="0"/>
        <c:axPos val="b"/>
        <c:numFmt formatCode="General" sourceLinked="1"/>
        <c:majorTickMark val="out"/>
        <c:minorTickMark val="none"/>
        <c:tickLblPos val="nextTo"/>
        <c:spPr>
          <a:noFill/>
          <a:ln w="9525" cap="flat" cmpd="sng" algn="ctr">
            <a:solidFill>
              <a:srgbClr val="404040"/>
            </a:solidFill>
            <a:round/>
          </a:ln>
          <a:effectLst/>
        </c:spPr>
        <c:txPr>
          <a:bodyPr rot="0" spcFirstLastPara="1" vertOverflow="ellipsis"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crossAx val="544641432"/>
        <c:crosses val="autoZero"/>
        <c:auto val="0"/>
        <c:lblAlgn val="ctr"/>
        <c:lblOffset val="100"/>
        <c:tickMarkSkip val="1"/>
        <c:noMultiLvlLbl val="0"/>
      </c:catAx>
      <c:valAx>
        <c:axId val="5446414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rgbClr val="404040"/>
            </a:solidFill>
          </a:ln>
          <a:effectLst/>
        </c:spPr>
        <c:txPr>
          <a:bodyPr rot="-6000000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crossAx val="54464110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Century Gothic" panose="020B0502020202020204" pitchFamily="34" charset="0"/>
        </a:defRPr>
      </a:pPr>
      <a:endParaRPr lang="es-ES"/>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4530033712300134"/>
          <c:y val="3.9742081569998228E-2"/>
          <c:w val="0.54170522120057196"/>
          <c:h val="0.81968592361595172"/>
        </c:manualLayout>
      </c:layout>
      <c:lineChart>
        <c:grouping val="standard"/>
        <c:varyColors val="0"/>
        <c:ser>
          <c:idx val="0"/>
          <c:order val="0"/>
          <c:tx>
            <c:strRef>
              <c:f>'5.3 G64'!$D$6</c:f>
              <c:strCache>
                <c:ptCount val="1"/>
                <c:pt idx="0">
                  <c:v>AND</c:v>
                </c:pt>
              </c:strCache>
            </c:strRef>
          </c:tx>
          <c:spPr>
            <a:ln w="25400" cap="rnd">
              <a:noFill/>
              <a:round/>
            </a:ln>
            <a:effectLst/>
          </c:spPr>
          <c:marker>
            <c:symbol val="circle"/>
            <c:size val="5"/>
            <c:spPr>
              <a:solidFill>
                <a:srgbClr val="B4B4B4"/>
              </a:solidFill>
              <a:ln w="9525">
                <a:noFill/>
              </a:ln>
              <a:effectLst/>
            </c:spPr>
          </c:marker>
          <c:cat>
            <c:strRef>
              <c:f>'5.3 G64'!$P$5</c:f>
              <c:strCache>
                <c:ptCount val="1"/>
                <c:pt idx="0">
                  <c:v>DIAL</c:v>
                </c:pt>
              </c:strCache>
            </c:strRef>
          </c:cat>
          <c:val>
            <c:numRef>
              <c:f>'5.3 G64'!$P$6</c:f>
              <c:numCache>
                <c:formatCode>#,##0.00</c:formatCode>
                <c:ptCount val="1"/>
                <c:pt idx="0">
                  <c:v>84.825748655163366</c:v>
                </c:pt>
              </c:numCache>
            </c:numRef>
          </c:val>
          <c:smooth val="0"/>
          <c:extLst>
            <c:ext xmlns:c16="http://schemas.microsoft.com/office/drawing/2014/chart" uri="{C3380CC4-5D6E-409C-BE32-E72D297353CC}">
              <c16:uniqueId val="{00000000-60C3-42D4-938A-9870C1663599}"/>
            </c:ext>
          </c:extLst>
        </c:ser>
        <c:ser>
          <c:idx val="1"/>
          <c:order val="1"/>
          <c:tx>
            <c:strRef>
              <c:f>'5.3 G64'!$D$7</c:f>
              <c:strCache>
                <c:ptCount val="1"/>
                <c:pt idx="0">
                  <c:v>ARA</c:v>
                </c:pt>
              </c:strCache>
            </c:strRef>
          </c:tx>
          <c:spPr>
            <a:ln w="25400" cap="rnd">
              <a:noFill/>
              <a:round/>
            </a:ln>
            <a:effectLst/>
          </c:spPr>
          <c:marker>
            <c:symbol val="circle"/>
            <c:size val="5"/>
            <c:spPr>
              <a:solidFill>
                <a:srgbClr val="B4B4B4"/>
              </a:solidFill>
              <a:ln w="9525">
                <a:noFill/>
              </a:ln>
              <a:effectLst/>
            </c:spPr>
          </c:marker>
          <c:cat>
            <c:strRef>
              <c:f>'5.3 G64'!$P$5</c:f>
              <c:strCache>
                <c:ptCount val="1"/>
                <c:pt idx="0">
                  <c:v>DIAL</c:v>
                </c:pt>
              </c:strCache>
            </c:strRef>
          </c:cat>
          <c:val>
            <c:numRef>
              <c:f>'5.3 G64'!$P$7</c:f>
              <c:numCache>
                <c:formatCode>#,##0.00</c:formatCode>
                <c:ptCount val="1"/>
                <c:pt idx="0">
                  <c:v>181.2860174320422</c:v>
                </c:pt>
              </c:numCache>
            </c:numRef>
          </c:val>
          <c:smooth val="0"/>
          <c:extLst>
            <c:ext xmlns:c16="http://schemas.microsoft.com/office/drawing/2014/chart" uri="{C3380CC4-5D6E-409C-BE32-E72D297353CC}">
              <c16:uniqueId val="{00000001-60C3-42D4-938A-9870C1663599}"/>
            </c:ext>
          </c:extLst>
        </c:ser>
        <c:ser>
          <c:idx val="2"/>
          <c:order val="2"/>
          <c:tx>
            <c:strRef>
              <c:f>'5.3 G64'!$D$8</c:f>
              <c:strCache>
                <c:ptCount val="1"/>
                <c:pt idx="0">
                  <c:v>NAV</c:v>
                </c:pt>
              </c:strCache>
            </c:strRef>
          </c:tx>
          <c:spPr>
            <a:ln w="25400" cap="rnd">
              <a:noFill/>
              <a:round/>
            </a:ln>
            <a:effectLst/>
          </c:spPr>
          <c:marker>
            <c:symbol val="circle"/>
            <c:size val="5"/>
            <c:spPr>
              <a:solidFill>
                <a:srgbClr val="B4B4B4"/>
              </a:solidFill>
              <a:ln w="9525">
                <a:noFill/>
              </a:ln>
              <a:effectLst/>
            </c:spPr>
          </c:marker>
          <c:cat>
            <c:strRef>
              <c:f>'5.3 G64'!$P$5</c:f>
              <c:strCache>
                <c:ptCount val="1"/>
                <c:pt idx="0">
                  <c:v>DIAL</c:v>
                </c:pt>
              </c:strCache>
            </c:strRef>
          </c:cat>
          <c:val>
            <c:numRef>
              <c:f>'5.3 G64'!$P$8</c:f>
              <c:numCache>
                <c:formatCode>#,##0.00</c:formatCode>
                <c:ptCount val="1"/>
                <c:pt idx="0">
                  <c:v>157.29048982375903</c:v>
                </c:pt>
              </c:numCache>
            </c:numRef>
          </c:val>
          <c:smooth val="0"/>
          <c:extLst>
            <c:ext xmlns:c16="http://schemas.microsoft.com/office/drawing/2014/chart" uri="{C3380CC4-5D6E-409C-BE32-E72D297353CC}">
              <c16:uniqueId val="{00000002-60C3-42D4-938A-9870C1663599}"/>
            </c:ext>
          </c:extLst>
        </c:ser>
        <c:ser>
          <c:idx val="3"/>
          <c:order val="3"/>
          <c:tx>
            <c:strRef>
              <c:f>'5.3 G64'!$D$9</c:f>
              <c:strCache>
                <c:ptCount val="1"/>
                <c:pt idx="0">
                  <c:v>CAN</c:v>
                </c:pt>
              </c:strCache>
            </c:strRef>
          </c:tx>
          <c:spPr>
            <a:ln w="25400" cap="rnd">
              <a:noFill/>
              <a:round/>
            </a:ln>
            <a:effectLst/>
          </c:spPr>
          <c:marker>
            <c:symbol val="circle"/>
            <c:size val="5"/>
            <c:spPr>
              <a:solidFill>
                <a:srgbClr val="B4B4B4"/>
              </a:solidFill>
              <a:ln w="9525">
                <a:noFill/>
              </a:ln>
              <a:effectLst/>
            </c:spPr>
          </c:marker>
          <c:cat>
            <c:strRef>
              <c:f>'5.3 G64'!$P$5</c:f>
              <c:strCache>
                <c:ptCount val="1"/>
                <c:pt idx="0">
                  <c:v>DIAL</c:v>
                </c:pt>
              </c:strCache>
            </c:strRef>
          </c:cat>
          <c:val>
            <c:numRef>
              <c:f>'5.3 G64'!$P$9</c:f>
              <c:numCache>
                <c:formatCode>#,##0.00</c:formatCode>
                <c:ptCount val="1"/>
                <c:pt idx="0">
                  <c:v>160.38956741692832</c:v>
                </c:pt>
              </c:numCache>
            </c:numRef>
          </c:val>
          <c:smooth val="0"/>
          <c:extLst>
            <c:ext xmlns:c16="http://schemas.microsoft.com/office/drawing/2014/chart" uri="{C3380CC4-5D6E-409C-BE32-E72D297353CC}">
              <c16:uniqueId val="{00000003-60C3-42D4-938A-9870C1663599}"/>
            </c:ext>
          </c:extLst>
        </c:ser>
        <c:ser>
          <c:idx val="4"/>
          <c:order val="4"/>
          <c:tx>
            <c:strRef>
              <c:f>'5.3 G64'!$D$10</c:f>
              <c:strCache>
                <c:ptCount val="1"/>
                <c:pt idx="0">
                  <c:v>CNT</c:v>
                </c:pt>
              </c:strCache>
            </c:strRef>
          </c:tx>
          <c:spPr>
            <a:ln w="25400" cap="rnd">
              <a:noFill/>
              <a:round/>
            </a:ln>
            <a:effectLst/>
          </c:spPr>
          <c:marker>
            <c:symbol val="circle"/>
            <c:size val="5"/>
            <c:spPr>
              <a:solidFill>
                <a:srgbClr val="B4B4B4"/>
              </a:solidFill>
              <a:ln w="9525">
                <a:noFill/>
              </a:ln>
              <a:effectLst/>
            </c:spPr>
          </c:marker>
          <c:cat>
            <c:strRef>
              <c:f>'5.3 G64'!$P$5</c:f>
              <c:strCache>
                <c:ptCount val="1"/>
                <c:pt idx="0">
                  <c:v>DIAL</c:v>
                </c:pt>
              </c:strCache>
            </c:strRef>
          </c:cat>
          <c:val>
            <c:numRef>
              <c:f>'5.3 G64'!$P$10</c:f>
              <c:numCache>
                <c:formatCode>#,##0.00</c:formatCode>
                <c:ptCount val="1"/>
                <c:pt idx="0">
                  <c:v>27.448726636415881</c:v>
                </c:pt>
              </c:numCache>
            </c:numRef>
          </c:val>
          <c:smooth val="0"/>
          <c:extLst>
            <c:ext xmlns:c16="http://schemas.microsoft.com/office/drawing/2014/chart" uri="{C3380CC4-5D6E-409C-BE32-E72D297353CC}">
              <c16:uniqueId val="{00000004-60C3-42D4-938A-9870C1663599}"/>
            </c:ext>
          </c:extLst>
        </c:ser>
        <c:ser>
          <c:idx val="5"/>
          <c:order val="5"/>
          <c:tx>
            <c:strRef>
              <c:f>'5.3 G64'!$D$11</c:f>
              <c:strCache>
                <c:ptCount val="1"/>
                <c:pt idx="0">
                  <c:v>CYL</c:v>
                </c:pt>
              </c:strCache>
            </c:strRef>
          </c:tx>
          <c:spPr>
            <a:ln w="25400" cap="rnd">
              <a:noFill/>
              <a:round/>
            </a:ln>
            <a:effectLst/>
          </c:spPr>
          <c:marker>
            <c:symbol val="circle"/>
            <c:size val="5"/>
            <c:spPr>
              <a:solidFill>
                <a:srgbClr val="B4B4B4"/>
              </a:solidFill>
              <a:ln w="9525">
                <a:noFill/>
              </a:ln>
              <a:effectLst/>
            </c:spPr>
          </c:marker>
          <c:cat>
            <c:strRef>
              <c:f>'5.3 G64'!$P$5</c:f>
              <c:strCache>
                <c:ptCount val="1"/>
                <c:pt idx="0">
                  <c:v>DIAL</c:v>
                </c:pt>
              </c:strCache>
            </c:strRef>
          </c:cat>
          <c:val>
            <c:numRef>
              <c:f>'5.3 G64'!$P$11</c:f>
              <c:numCache>
                <c:formatCode>#,##0.00</c:formatCode>
                <c:ptCount val="1"/>
                <c:pt idx="0">
                  <c:v>130.69340996226174</c:v>
                </c:pt>
              </c:numCache>
            </c:numRef>
          </c:val>
          <c:smooth val="0"/>
          <c:extLst>
            <c:ext xmlns:c16="http://schemas.microsoft.com/office/drawing/2014/chart" uri="{C3380CC4-5D6E-409C-BE32-E72D297353CC}">
              <c16:uniqueId val="{00000005-60C3-42D4-938A-9870C1663599}"/>
            </c:ext>
          </c:extLst>
        </c:ser>
        <c:ser>
          <c:idx val="6"/>
          <c:order val="6"/>
          <c:tx>
            <c:strRef>
              <c:f>'5.3 G64'!$D$12</c:f>
              <c:strCache>
                <c:ptCount val="1"/>
                <c:pt idx="0">
                  <c:v>CLM</c:v>
                </c:pt>
              </c:strCache>
            </c:strRef>
          </c:tx>
          <c:spPr>
            <a:ln w="25400" cap="rnd">
              <a:noFill/>
              <a:round/>
            </a:ln>
            <a:effectLst/>
          </c:spPr>
          <c:marker>
            <c:symbol val="circle"/>
            <c:size val="5"/>
            <c:spPr>
              <a:solidFill>
                <a:srgbClr val="B4B4B4"/>
              </a:solidFill>
              <a:ln w="9525">
                <a:noFill/>
              </a:ln>
              <a:effectLst/>
            </c:spPr>
          </c:marker>
          <c:cat>
            <c:strRef>
              <c:f>'5.3 G64'!$P$5</c:f>
              <c:strCache>
                <c:ptCount val="1"/>
                <c:pt idx="0">
                  <c:v>DIAL</c:v>
                </c:pt>
              </c:strCache>
            </c:strRef>
          </c:cat>
          <c:val>
            <c:numRef>
              <c:f>'5.3 G64'!$P$12</c:f>
              <c:numCache>
                <c:formatCode>#,##0.00</c:formatCode>
                <c:ptCount val="1"/>
                <c:pt idx="0">
                  <c:v>54.272863421605777</c:v>
                </c:pt>
              </c:numCache>
            </c:numRef>
          </c:val>
          <c:smooth val="0"/>
          <c:extLst>
            <c:ext xmlns:c16="http://schemas.microsoft.com/office/drawing/2014/chart" uri="{C3380CC4-5D6E-409C-BE32-E72D297353CC}">
              <c16:uniqueId val="{00000006-60C3-42D4-938A-9870C1663599}"/>
            </c:ext>
          </c:extLst>
        </c:ser>
        <c:ser>
          <c:idx val="7"/>
          <c:order val="7"/>
          <c:tx>
            <c:strRef>
              <c:f>'5.3 G64'!$D$13</c:f>
              <c:strCache>
                <c:ptCount val="1"/>
                <c:pt idx="0">
                  <c:v>CAT</c:v>
                </c:pt>
              </c:strCache>
            </c:strRef>
          </c:tx>
          <c:spPr>
            <a:ln w="25400" cap="rnd">
              <a:noFill/>
              <a:round/>
            </a:ln>
            <a:effectLst/>
          </c:spPr>
          <c:marker>
            <c:symbol val="circle"/>
            <c:size val="5"/>
            <c:spPr>
              <a:solidFill>
                <a:srgbClr val="B4B4B4"/>
              </a:solidFill>
              <a:ln w="9525">
                <a:noFill/>
              </a:ln>
              <a:effectLst/>
            </c:spPr>
          </c:marker>
          <c:cat>
            <c:strRef>
              <c:f>'5.3 G64'!$P$5</c:f>
              <c:strCache>
                <c:ptCount val="1"/>
                <c:pt idx="0">
                  <c:v>DIAL</c:v>
                </c:pt>
              </c:strCache>
            </c:strRef>
          </c:cat>
          <c:val>
            <c:numRef>
              <c:f>'5.3 G64'!$P$13</c:f>
              <c:numCache>
                <c:formatCode>#,##0.00</c:formatCode>
                <c:ptCount val="1"/>
                <c:pt idx="0">
                  <c:v>91.254021763955663</c:v>
                </c:pt>
              </c:numCache>
            </c:numRef>
          </c:val>
          <c:smooth val="0"/>
          <c:extLst>
            <c:ext xmlns:c16="http://schemas.microsoft.com/office/drawing/2014/chart" uri="{C3380CC4-5D6E-409C-BE32-E72D297353CC}">
              <c16:uniqueId val="{00000007-60C3-42D4-938A-9870C1663599}"/>
            </c:ext>
          </c:extLst>
        </c:ser>
        <c:ser>
          <c:idx val="8"/>
          <c:order val="8"/>
          <c:tx>
            <c:strRef>
              <c:f>'5.3 G64'!$D$14</c:f>
              <c:strCache>
                <c:ptCount val="1"/>
                <c:pt idx="0">
                  <c:v>CVA</c:v>
                </c:pt>
              </c:strCache>
            </c:strRef>
          </c:tx>
          <c:spPr>
            <a:ln w="25400" cap="rnd">
              <a:noFill/>
              <a:round/>
            </a:ln>
            <a:effectLst/>
          </c:spPr>
          <c:marker>
            <c:symbol val="circle"/>
            <c:size val="5"/>
            <c:spPr>
              <a:solidFill>
                <a:srgbClr val="B4B4B4"/>
              </a:solidFill>
              <a:ln w="9525">
                <a:noFill/>
              </a:ln>
              <a:effectLst/>
            </c:spPr>
          </c:marker>
          <c:cat>
            <c:strRef>
              <c:f>'5.3 G64'!$P$5</c:f>
              <c:strCache>
                <c:ptCount val="1"/>
                <c:pt idx="0">
                  <c:v>DIAL</c:v>
                </c:pt>
              </c:strCache>
            </c:strRef>
          </c:cat>
          <c:val>
            <c:numRef>
              <c:f>'5.3 G64'!$P$14</c:f>
              <c:numCache>
                <c:formatCode>#,##0.00</c:formatCode>
                <c:ptCount val="1"/>
                <c:pt idx="0">
                  <c:v>103.41378187364022</c:v>
                </c:pt>
              </c:numCache>
            </c:numRef>
          </c:val>
          <c:smooth val="0"/>
          <c:extLst>
            <c:ext xmlns:c16="http://schemas.microsoft.com/office/drawing/2014/chart" uri="{C3380CC4-5D6E-409C-BE32-E72D297353CC}">
              <c16:uniqueId val="{00000008-60C3-42D4-938A-9870C1663599}"/>
            </c:ext>
          </c:extLst>
        </c:ser>
        <c:ser>
          <c:idx val="9"/>
          <c:order val="9"/>
          <c:tx>
            <c:strRef>
              <c:f>'5.3 G64'!$D$15</c:f>
              <c:strCache>
                <c:ptCount val="1"/>
                <c:pt idx="0">
                  <c:v>EXT</c:v>
                </c:pt>
              </c:strCache>
            </c:strRef>
          </c:tx>
          <c:spPr>
            <a:ln w="25400" cap="rnd">
              <a:noFill/>
              <a:round/>
            </a:ln>
            <a:effectLst/>
          </c:spPr>
          <c:marker>
            <c:symbol val="triangle"/>
            <c:size val="9"/>
            <c:spPr>
              <a:solidFill>
                <a:srgbClr val="83082A"/>
              </a:solidFill>
              <a:ln w="9525">
                <a:noFill/>
              </a:ln>
              <a:effectLst/>
            </c:spPr>
          </c:marker>
          <c:cat>
            <c:strRef>
              <c:f>'5.3 G64'!$P$5</c:f>
              <c:strCache>
                <c:ptCount val="1"/>
                <c:pt idx="0">
                  <c:v>DIAL</c:v>
                </c:pt>
              </c:strCache>
            </c:strRef>
          </c:cat>
          <c:val>
            <c:numRef>
              <c:f>'5.3 G64'!$P$15</c:f>
              <c:numCache>
                <c:formatCode>#,##0.00</c:formatCode>
                <c:ptCount val="1"/>
                <c:pt idx="0">
                  <c:v>92.106388517904819</c:v>
                </c:pt>
              </c:numCache>
            </c:numRef>
          </c:val>
          <c:smooth val="0"/>
          <c:extLst>
            <c:ext xmlns:c16="http://schemas.microsoft.com/office/drawing/2014/chart" uri="{C3380CC4-5D6E-409C-BE32-E72D297353CC}">
              <c16:uniqueId val="{00000009-60C3-42D4-938A-9870C1663599}"/>
            </c:ext>
          </c:extLst>
        </c:ser>
        <c:ser>
          <c:idx val="10"/>
          <c:order val="10"/>
          <c:tx>
            <c:strRef>
              <c:f>'5.3 G64'!$D$16</c:f>
              <c:strCache>
                <c:ptCount val="1"/>
                <c:pt idx="0">
                  <c:v>GAL</c:v>
                </c:pt>
              </c:strCache>
            </c:strRef>
          </c:tx>
          <c:spPr>
            <a:ln w="25400" cap="rnd">
              <a:noFill/>
              <a:round/>
            </a:ln>
            <a:effectLst/>
          </c:spPr>
          <c:marker>
            <c:symbol val="circle"/>
            <c:size val="5"/>
            <c:spPr>
              <a:solidFill>
                <a:srgbClr val="B4B4B4"/>
              </a:solidFill>
              <a:ln w="9525">
                <a:noFill/>
              </a:ln>
              <a:effectLst/>
            </c:spPr>
          </c:marker>
          <c:cat>
            <c:strRef>
              <c:f>'5.3 G64'!$P$5</c:f>
              <c:strCache>
                <c:ptCount val="1"/>
                <c:pt idx="0">
                  <c:v>DIAL</c:v>
                </c:pt>
              </c:strCache>
            </c:strRef>
          </c:cat>
          <c:val>
            <c:numRef>
              <c:f>'5.3 G64'!$P$16</c:f>
              <c:numCache>
                <c:formatCode>#,##0.00</c:formatCode>
                <c:ptCount val="1"/>
                <c:pt idx="0">
                  <c:v>115.847878780925</c:v>
                </c:pt>
              </c:numCache>
            </c:numRef>
          </c:val>
          <c:smooth val="0"/>
          <c:extLst>
            <c:ext xmlns:c16="http://schemas.microsoft.com/office/drawing/2014/chart" uri="{C3380CC4-5D6E-409C-BE32-E72D297353CC}">
              <c16:uniqueId val="{0000000A-60C3-42D4-938A-9870C1663599}"/>
            </c:ext>
          </c:extLst>
        </c:ser>
        <c:ser>
          <c:idx val="11"/>
          <c:order val="11"/>
          <c:tx>
            <c:strRef>
              <c:f>'5.3 G64'!$D$17</c:f>
              <c:strCache>
                <c:ptCount val="1"/>
                <c:pt idx="0">
                  <c:v>BAL</c:v>
                </c:pt>
              </c:strCache>
            </c:strRef>
          </c:tx>
          <c:spPr>
            <a:ln w="25400" cap="rnd">
              <a:noFill/>
              <a:round/>
            </a:ln>
            <a:effectLst/>
          </c:spPr>
          <c:marker>
            <c:symbol val="circle"/>
            <c:size val="5"/>
            <c:spPr>
              <a:solidFill>
                <a:srgbClr val="B4B4B4"/>
              </a:solidFill>
              <a:ln w="9525">
                <a:noFill/>
              </a:ln>
              <a:effectLst/>
            </c:spPr>
          </c:marker>
          <c:cat>
            <c:strRef>
              <c:f>'5.3 G64'!$P$5</c:f>
              <c:strCache>
                <c:ptCount val="1"/>
                <c:pt idx="0">
                  <c:v>DIAL</c:v>
                </c:pt>
              </c:strCache>
            </c:strRef>
          </c:cat>
          <c:val>
            <c:numRef>
              <c:f>'5.3 G64'!$P$17</c:f>
              <c:numCache>
                <c:formatCode>#,##0.00</c:formatCode>
                <c:ptCount val="1"/>
                <c:pt idx="0">
                  <c:v>129.74342384359772</c:v>
                </c:pt>
              </c:numCache>
            </c:numRef>
          </c:val>
          <c:smooth val="0"/>
          <c:extLst>
            <c:ext xmlns:c16="http://schemas.microsoft.com/office/drawing/2014/chart" uri="{C3380CC4-5D6E-409C-BE32-E72D297353CC}">
              <c16:uniqueId val="{0000000B-60C3-42D4-938A-9870C1663599}"/>
            </c:ext>
          </c:extLst>
        </c:ser>
        <c:ser>
          <c:idx val="12"/>
          <c:order val="12"/>
          <c:tx>
            <c:strRef>
              <c:f>'5.3 G64'!$D$18</c:f>
              <c:strCache>
                <c:ptCount val="1"/>
                <c:pt idx="0">
                  <c:v>RIO</c:v>
                </c:pt>
              </c:strCache>
            </c:strRef>
          </c:tx>
          <c:spPr>
            <a:ln w="25400" cap="rnd">
              <a:noFill/>
              <a:round/>
            </a:ln>
            <a:effectLst/>
          </c:spPr>
          <c:marker>
            <c:symbol val="circle"/>
            <c:size val="5"/>
            <c:spPr>
              <a:solidFill>
                <a:srgbClr val="B4B4B4"/>
              </a:solidFill>
              <a:ln w="9525">
                <a:noFill/>
              </a:ln>
              <a:effectLst/>
            </c:spPr>
          </c:marker>
          <c:cat>
            <c:strRef>
              <c:f>'5.3 G64'!$P$5</c:f>
              <c:strCache>
                <c:ptCount val="1"/>
                <c:pt idx="0">
                  <c:v>DIAL</c:v>
                </c:pt>
              </c:strCache>
            </c:strRef>
          </c:cat>
          <c:val>
            <c:numRef>
              <c:f>'5.3 G64'!$P$18</c:f>
              <c:numCache>
                <c:formatCode>#,##0.00</c:formatCode>
                <c:ptCount val="1"/>
                <c:pt idx="0">
                  <c:v>121.90776271122866</c:v>
                </c:pt>
              </c:numCache>
            </c:numRef>
          </c:val>
          <c:smooth val="0"/>
          <c:extLst>
            <c:ext xmlns:c16="http://schemas.microsoft.com/office/drawing/2014/chart" uri="{C3380CC4-5D6E-409C-BE32-E72D297353CC}">
              <c16:uniqueId val="{0000000C-60C3-42D4-938A-9870C1663599}"/>
            </c:ext>
          </c:extLst>
        </c:ser>
        <c:ser>
          <c:idx val="13"/>
          <c:order val="13"/>
          <c:tx>
            <c:strRef>
              <c:f>'5.3 G64'!$D$19</c:f>
              <c:strCache>
                <c:ptCount val="1"/>
                <c:pt idx="0">
                  <c:v>MAD</c:v>
                </c:pt>
              </c:strCache>
            </c:strRef>
          </c:tx>
          <c:spPr>
            <a:ln w="25400" cap="rnd">
              <a:noFill/>
              <a:round/>
            </a:ln>
            <a:effectLst/>
          </c:spPr>
          <c:marker>
            <c:symbol val="circle"/>
            <c:size val="5"/>
            <c:spPr>
              <a:solidFill>
                <a:srgbClr val="B4B4B4"/>
              </a:solidFill>
              <a:ln w="9525">
                <a:noFill/>
              </a:ln>
              <a:effectLst/>
            </c:spPr>
          </c:marker>
          <c:cat>
            <c:strRef>
              <c:f>'5.3 G64'!$P$5</c:f>
              <c:strCache>
                <c:ptCount val="1"/>
                <c:pt idx="0">
                  <c:v>DIAL</c:v>
                </c:pt>
              </c:strCache>
            </c:strRef>
          </c:cat>
          <c:val>
            <c:numRef>
              <c:f>'5.3 G64'!$P$19</c:f>
              <c:numCache>
                <c:formatCode>#,##0.00</c:formatCode>
                <c:ptCount val="1"/>
                <c:pt idx="0">
                  <c:v>93.511869222618429</c:v>
                </c:pt>
              </c:numCache>
            </c:numRef>
          </c:val>
          <c:smooth val="0"/>
          <c:extLst>
            <c:ext xmlns:c16="http://schemas.microsoft.com/office/drawing/2014/chart" uri="{C3380CC4-5D6E-409C-BE32-E72D297353CC}">
              <c16:uniqueId val="{0000000D-60C3-42D4-938A-9870C1663599}"/>
            </c:ext>
          </c:extLst>
        </c:ser>
        <c:ser>
          <c:idx val="14"/>
          <c:order val="14"/>
          <c:tx>
            <c:strRef>
              <c:f>'5.3 G64'!$D$20</c:f>
              <c:strCache>
                <c:ptCount val="1"/>
                <c:pt idx="0">
                  <c:v>PVA</c:v>
                </c:pt>
              </c:strCache>
            </c:strRef>
          </c:tx>
          <c:spPr>
            <a:ln w="25400" cap="rnd">
              <a:noFill/>
              <a:round/>
            </a:ln>
            <a:effectLst/>
          </c:spPr>
          <c:marker>
            <c:symbol val="circle"/>
            <c:size val="5"/>
            <c:spPr>
              <a:solidFill>
                <a:srgbClr val="B4B4B4"/>
              </a:solidFill>
              <a:ln w="9525">
                <a:noFill/>
              </a:ln>
              <a:effectLst/>
            </c:spPr>
          </c:marker>
          <c:cat>
            <c:strRef>
              <c:f>'5.3 G64'!$P$5</c:f>
              <c:strCache>
                <c:ptCount val="1"/>
                <c:pt idx="0">
                  <c:v>DIAL</c:v>
                </c:pt>
              </c:strCache>
            </c:strRef>
          </c:cat>
          <c:val>
            <c:numRef>
              <c:f>'5.3 G64'!$P$20</c:f>
              <c:numCache>
                <c:formatCode>#,##0.00</c:formatCode>
                <c:ptCount val="1"/>
                <c:pt idx="0">
                  <c:v>61.247356456011786</c:v>
                </c:pt>
              </c:numCache>
            </c:numRef>
          </c:val>
          <c:smooth val="0"/>
          <c:extLst>
            <c:ext xmlns:c16="http://schemas.microsoft.com/office/drawing/2014/chart" uri="{C3380CC4-5D6E-409C-BE32-E72D297353CC}">
              <c16:uniqueId val="{0000000E-60C3-42D4-938A-9870C1663599}"/>
            </c:ext>
          </c:extLst>
        </c:ser>
        <c:ser>
          <c:idx val="15"/>
          <c:order val="15"/>
          <c:tx>
            <c:strRef>
              <c:f>'5.3 G64'!$D$21</c:f>
              <c:strCache>
                <c:ptCount val="1"/>
                <c:pt idx="0">
                  <c:v>AST</c:v>
                </c:pt>
              </c:strCache>
            </c:strRef>
          </c:tx>
          <c:spPr>
            <a:ln w="25400" cap="rnd">
              <a:noFill/>
              <a:round/>
            </a:ln>
            <a:effectLst/>
          </c:spPr>
          <c:marker>
            <c:symbol val="circle"/>
            <c:size val="5"/>
            <c:spPr>
              <a:solidFill>
                <a:srgbClr val="B4B4B4"/>
              </a:solidFill>
              <a:ln w="9525">
                <a:noFill/>
              </a:ln>
              <a:effectLst/>
            </c:spPr>
          </c:marker>
          <c:cat>
            <c:strRef>
              <c:f>'5.3 G64'!$P$5</c:f>
              <c:strCache>
                <c:ptCount val="1"/>
                <c:pt idx="0">
                  <c:v>DIAL</c:v>
                </c:pt>
              </c:strCache>
            </c:strRef>
          </c:cat>
          <c:val>
            <c:numRef>
              <c:f>'5.3 G64'!$P$21</c:f>
              <c:numCache>
                <c:formatCode>#,##0.00</c:formatCode>
                <c:ptCount val="1"/>
                <c:pt idx="0">
                  <c:v>174.71809529792381</c:v>
                </c:pt>
              </c:numCache>
            </c:numRef>
          </c:val>
          <c:smooth val="0"/>
          <c:extLst>
            <c:ext xmlns:c16="http://schemas.microsoft.com/office/drawing/2014/chart" uri="{C3380CC4-5D6E-409C-BE32-E72D297353CC}">
              <c16:uniqueId val="{0000000F-60C3-42D4-938A-9870C1663599}"/>
            </c:ext>
          </c:extLst>
        </c:ser>
        <c:ser>
          <c:idx val="16"/>
          <c:order val="16"/>
          <c:tx>
            <c:strRef>
              <c:f>'5.3 G64'!$D$22</c:f>
              <c:strCache>
                <c:ptCount val="1"/>
                <c:pt idx="0">
                  <c:v>Otras CC. AA.</c:v>
                </c:pt>
              </c:strCache>
            </c:strRef>
          </c:tx>
          <c:spPr>
            <a:ln w="25400" cap="rnd">
              <a:noFill/>
              <a:round/>
            </a:ln>
            <a:effectLst/>
          </c:spPr>
          <c:marker>
            <c:symbol val="circle"/>
            <c:size val="5"/>
            <c:spPr>
              <a:solidFill>
                <a:srgbClr val="B4B4B4"/>
              </a:solidFill>
              <a:ln w="9525">
                <a:noFill/>
              </a:ln>
              <a:effectLst/>
            </c:spPr>
          </c:marker>
          <c:cat>
            <c:strRef>
              <c:f>'5.3 G64'!$P$5</c:f>
              <c:strCache>
                <c:ptCount val="1"/>
                <c:pt idx="0">
                  <c:v>DIAL</c:v>
                </c:pt>
              </c:strCache>
            </c:strRef>
          </c:cat>
          <c:val>
            <c:numRef>
              <c:f>'5.3 G64'!$P$22</c:f>
              <c:numCache>
                <c:formatCode>#,##0.00</c:formatCode>
                <c:ptCount val="1"/>
                <c:pt idx="0">
                  <c:v>75.481611312494465</c:v>
                </c:pt>
              </c:numCache>
            </c:numRef>
          </c:val>
          <c:smooth val="0"/>
          <c:extLst>
            <c:ext xmlns:c16="http://schemas.microsoft.com/office/drawing/2014/chart" uri="{C3380CC4-5D6E-409C-BE32-E72D297353CC}">
              <c16:uniqueId val="{00000010-60C3-42D4-938A-9870C1663599}"/>
            </c:ext>
          </c:extLst>
        </c:ser>
        <c:ser>
          <c:idx val="17"/>
          <c:order val="17"/>
          <c:tx>
            <c:strRef>
              <c:f>'5.3 G64'!$D$23</c:f>
              <c:strCache>
                <c:ptCount val="1"/>
                <c:pt idx="0">
                  <c:v>Total nacional</c:v>
                </c:pt>
              </c:strCache>
            </c:strRef>
          </c:tx>
          <c:spPr>
            <a:ln w="25400" cap="rnd">
              <a:noFill/>
              <a:round/>
            </a:ln>
            <a:effectLst/>
          </c:spPr>
          <c:marker>
            <c:symbol val="square"/>
            <c:size val="7"/>
            <c:spPr>
              <a:solidFill>
                <a:srgbClr val="404040"/>
              </a:solidFill>
              <a:ln w="9525">
                <a:noFill/>
              </a:ln>
              <a:effectLst/>
            </c:spPr>
          </c:marker>
          <c:cat>
            <c:strRef>
              <c:f>'5.3 G64'!$P$5</c:f>
              <c:strCache>
                <c:ptCount val="1"/>
                <c:pt idx="0">
                  <c:v>DIAL</c:v>
                </c:pt>
              </c:strCache>
            </c:strRef>
          </c:cat>
          <c:val>
            <c:numRef>
              <c:f>'5.3 G64'!$P$23</c:f>
              <c:numCache>
                <c:formatCode>#,##0.00</c:formatCode>
                <c:ptCount val="1"/>
                <c:pt idx="0">
                  <c:v>100.35659044279448</c:v>
                </c:pt>
              </c:numCache>
            </c:numRef>
          </c:val>
          <c:smooth val="0"/>
          <c:extLst>
            <c:ext xmlns:c16="http://schemas.microsoft.com/office/drawing/2014/chart" uri="{C3380CC4-5D6E-409C-BE32-E72D297353CC}">
              <c16:uniqueId val="{00000011-60C3-42D4-938A-9870C1663599}"/>
            </c:ext>
          </c:extLst>
        </c:ser>
        <c:dLbls>
          <c:showLegendKey val="0"/>
          <c:showVal val="0"/>
          <c:showCatName val="0"/>
          <c:showSerName val="0"/>
          <c:showPercent val="0"/>
          <c:showBubbleSize val="0"/>
        </c:dLbls>
        <c:marker val="1"/>
        <c:smooth val="0"/>
        <c:axId val="544641104"/>
        <c:axId val="544641432"/>
        <c:extLst/>
      </c:lineChart>
      <c:catAx>
        <c:axId val="544641104"/>
        <c:scaling>
          <c:orientation val="minMax"/>
        </c:scaling>
        <c:delete val="0"/>
        <c:axPos val="b"/>
        <c:numFmt formatCode="General" sourceLinked="1"/>
        <c:majorTickMark val="out"/>
        <c:minorTickMark val="none"/>
        <c:tickLblPos val="nextTo"/>
        <c:spPr>
          <a:noFill/>
          <a:ln w="9525" cap="flat" cmpd="sng" algn="ctr">
            <a:solidFill>
              <a:srgbClr val="404040"/>
            </a:solidFill>
            <a:round/>
          </a:ln>
          <a:effectLst/>
        </c:spPr>
        <c:txPr>
          <a:bodyPr rot="0" spcFirstLastPara="1" vertOverflow="ellipsis"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crossAx val="544641432"/>
        <c:crosses val="autoZero"/>
        <c:auto val="0"/>
        <c:lblAlgn val="ctr"/>
        <c:lblOffset val="100"/>
        <c:tickMarkSkip val="1"/>
        <c:noMultiLvlLbl val="0"/>
      </c:catAx>
      <c:valAx>
        <c:axId val="5446414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rgbClr val="404040"/>
            </a:solidFill>
          </a:ln>
          <a:effectLst/>
        </c:spPr>
        <c:txPr>
          <a:bodyPr rot="-6000000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crossAx val="54464110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Century Gothic" panose="020B0502020202020204" pitchFamily="34" charset="0"/>
        </a:defRPr>
      </a:pPr>
      <a:endParaRPr lang="es-ES"/>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448532412534027"/>
          <c:y val="5.482976867881844E-2"/>
          <c:w val="0.66571908416744752"/>
          <c:h val="0.77531451564159459"/>
        </c:manualLayout>
      </c:layout>
      <c:barChart>
        <c:barDir val="col"/>
        <c:grouping val="percentStacked"/>
        <c:varyColors val="0"/>
        <c:ser>
          <c:idx val="0"/>
          <c:order val="0"/>
          <c:tx>
            <c:strRef>
              <c:f>'5.4.1 G65'!$E$4</c:f>
              <c:strCache>
                <c:ptCount val="1"/>
                <c:pt idx="0">
                  <c:v>Menos de 5 años</c:v>
                </c:pt>
              </c:strCache>
            </c:strRef>
          </c:tx>
          <c:spPr>
            <a:solidFill>
              <a:srgbClr val="B4B4B4"/>
            </a:solidFill>
            <a:ln>
              <a:noFill/>
            </a:ln>
            <a:effectLst/>
          </c:spPr>
          <c:invertIfNegative val="0"/>
          <c:dLbls>
            <c:dLbl>
              <c:idx val="0"/>
              <c:spPr>
                <a:noFill/>
                <a:ln>
                  <a:noFill/>
                </a:ln>
                <a:effectLst/>
              </c:spPr>
              <c:txPr>
                <a:bodyPr rot="0" spcFirstLastPara="1" vertOverflow="ellipsis" vert="horz" wrap="square" anchor="ctr" anchorCtr="1"/>
                <a:lstStyle/>
                <a:p>
                  <a:pPr>
                    <a:defRPr sz="500" b="1" i="0" u="none" strike="noStrike" kern="1200" baseline="0">
                      <a:solidFill>
                        <a:sysClr val="windowText" lastClr="000000"/>
                      </a:solidFill>
                      <a:latin typeface="Century Gothic" panose="020B0502020202020204" pitchFamily="34" charset="0"/>
                      <a:ea typeface="+mn-ea"/>
                      <a:cs typeface="+mn-cs"/>
                    </a:defRPr>
                  </a:pPr>
                  <a:endParaRPr lang="es-ES"/>
                </a:p>
              </c:txPr>
              <c:dLblPos val="ctr"/>
              <c:showLegendKey val="0"/>
              <c:showVal val="1"/>
              <c:showCatName val="0"/>
              <c:showSerName val="0"/>
              <c:showPercent val="0"/>
              <c:showBubbleSize val="0"/>
              <c:extLst>
                <c:ext xmlns:c15="http://schemas.microsoft.com/office/drawing/2012/chart" uri="{CE6537A1-D6FC-4f65-9D91-7224C49458BB}">
                  <c15:layout>
                    <c:manualLayout>
                      <c:w val="0.47938287030052334"/>
                      <c:h val="0.11532714620172572"/>
                    </c:manualLayout>
                  </c15:layout>
                </c:ext>
                <c:ext xmlns:c16="http://schemas.microsoft.com/office/drawing/2014/chart" uri="{C3380CC4-5D6E-409C-BE32-E72D297353CC}">
                  <c16:uniqueId val="{00000002-A424-43B4-AA04-11BF6D8C239E}"/>
                </c:ext>
              </c:extLst>
            </c:dLbl>
            <c:spPr>
              <a:noFill/>
              <a:ln>
                <a:noFill/>
              </a:ln>
              <a:effectLst/>
            </c:spPr>
            <c:txPr>
              <a:bodyPr rot="0" spcFirstLastPara="1" vertOverflow="ellipsis" vert="horz" wrap="square" anchor="ctr" anchorCtr="1"/>
              <a:lstStyle/>
              <a:p>
                <a:pPr>
                  <a:defRPr sz="600" b="1" i="0" u="none" strike="noStrike" kern="1200" baseline="0">
                    <a:solidFill>
                      <a:sysClr val="windowText" lastClr="000000"/>
                    </a:solidFill>
                    <a:latin typeface="Century Gothic" panose="020B0502020202020204" pitchFamily="34" charset="0"/>
                    <a:ea typeface="+mn-ea"/>
                    <a:cs typeface="+mn-cs"/>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'5.4.1 G65'!$D$26</c:f>
              <c:strCache>
                <c:ptCount val="1"/>
                <c:pt idx="0">
                  <c:v>Regla de oro de COCIR</c:v>
                </c:pt>
              </c:strCache>
            </c:strRef>
          </c:cat>
          <c:val>
            <c:numRef>
              <c:f>'5.4.1 G65'!$E$26</c:f>
              <c:numCache>
                <c:formatCode>0%</c:formatCode>
                <c:ptCount val="1"/>
                <c:pt idx="0">
                  <c:v>0.6</c:v>
                </c:pt>
              </c:numCache>
            </c:numRef>
          </c:val>
          <c:extLst>
            <c:ext xmlns:c16="http://schemas.microsoft.com/office/drawing/2014/chart" uri="{C3380CC4-5D6E-409C-BE32-E72D297353CC}">
              <c16:uniqueId val="{00000005-7239-4400-B3E5-A9870084CF64}"/>
            </c:ext>
          </c:extLst>
        </c:ser>
        <c:ser>
          <c:idx val="1"/>
          <c:order val="1"/>
          <c:tx>
            <c:strRef>
              <c:f>'5.4.1 G65'!$F$4</c:f>
              <c:strCache>
                <c:ptCount val="1"/>
                <c:pt idx="0">
                  <c:v>De 5 a 10 años</c:v>
                </c:pt>
              </c:strCache>
            </c:strRef>
          </c:tx>
          <c:spPr>
            <a:solidFill>
              <a:srgbClr val="404040"/>
            </a:solidFill>
            <a:ln>
              <a:noFill/>
            </a:ln>
            <a:effectLst/>
          </c:spPr>
          <c:invertIfNegative val="0"/>
          <c:dLbls>
            <c:dLbl>
              <c:idx val="0"/>
              <c:dLblPos val="ctr"/>
              <c:showLegendKey val="0"/>
              <c:showVal val="1"/>
              <c:showCatName val="0"/>
              <c:showSerName val="0"/>
              <c:showPercent val="0"/>
              <c:showBubbleSize val="0"/>
              <c:extLst>
                <c:ext xmlns:c15="http://schemas.microsoft.com/office/drawing/2012/chart" uri="{CE6537A1-D6FC-4f65-9D91-7224C49458BB}">
                  <c15:layout>
                    <c:manualLayout>
                      <c:w val="0.51658759442163493"/>
                      <c:h val="9.4778879617899311E-2"/>
                    </c:manualLayout>
                  </c15:layout>
                </c:ext>
                <c:ext xmlns:c16="http://schemas.microsoft.com/office/drawing/2014/chart" uri="{C3380CC4-5D6E-409C-BE32-E72D297353CC}">
                  <c16:uniqueId val="{00000001-A424-43B4-AA04-11BF6D8C239E}"/>
                </c:ext>
              </c:extLst>
            </c:dLbl>
            <c:spPr>
              <a:noFill/>
              <a:ln>
                <a:noFill/>
              </a:ln>
              <a:effectLst/>
            </c:spPr>
            <c:txPr>
              <a:bodyPr rot="0" spcFirstLastPara="1" vertOverflow="ellipsis" vert="horz" wrap="square" anchor="ctr" anchorCtr="0"/>
              <a:lstStyle/>
              <a:p>
                <a:pPr algn="ctr">
                  <a:defRPr lang="en-US" sz="600" b="1" i="0" u="none" strike="noStrike" kern="1200" baseline="0">
                    <a:solidFill>
                      <a:schemeClr val="bg1"/>
                    </a:solidFill>
                    <a:latin typeface="Century Gothic" panose="020B0502020202020204" pitchFamily="34" charset="0"/>
                    <a:ea typeface="+mn-ea"/>
                    <a:cs typeface="+mn-cs"/>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'5.4.1 G65'!$D$26</c:f>
              <c:strCache>
                <c:ptCount val="1"/>
                <c:pt idx="0">
                  <c:v>Regla de oro de COCIR</c:v>
                </c:pt>
              </c:strCache>
            </c:strRef>
          </c:cat>
          <c:val>
            <c:numRef>
              <c:f>'5.4.1 G65'!$F$26</c:f>
              <c:numCache>
                <c:formatCode>0%</c:formatCode>
                <c:ptCount val="1"/>
                <c:pt idx="0">
                  <c:v>0.3</c:v>
                </c:pt>
              </c:numCache>
            </c:numRef>
          </c:val>
          <c:extLst>
            <c:ext xmlns:c16="http://schemas.microsoft.com/office/drawing/2014/chart" uri="{C3380CC4-5D6E-409C-BE32-E72D297353CC}">
              <c16:uniqueId val="{00000006-7239-4400-B3E5-A9870084CF64}"/>
            </c:ext>
          </c:extLst>
        </c:ser>
        <c:ser>
          <c:idx val="2"/>
          <c:order val="2"/>
          <c:tx>
            <c:strRef>
              <c:f>'5.4.1 G65'!$G$4</c:f>
              <c:strCache>
                <c:ptCount val="1"/>
                <c:pt idx="0">
                  <c:v>Más de 10 años</c:v>
                </c:pt>
              </c:strCache>
            </c:strRef>
          </c:tx>
          <c:spPr>
            <a:solidFill>
              <a:srgbClr val="83082A"/>
            </a:solidFill>
            <a:ln>
              <a:noFill/>
            </a:ln>
            <a:effectLst/>
          </c:spPr>
          <c:invertIfNegative val="0"/>
          <c:dLbls>
            <c:dLbl>
              <c:idx val="0"/>
              <c:spPr>
                <a:noFill/>
                <a:ln>
                  <a:noFill/>
                </a:ln>
                <a:effectLst/>
              </c:spPr>
              <c:txPr>
                <a:bodyPr rot="0" spcFirstLastPara="1" vertOverflow="ellipsis" vert="horz" wrap="square" anchor="ctr" anchorCtr="1"/>
                <a:lstStyle/>
                <a:p>
                  <a:pPr>
                    <a:defRPr sz="500" b="1" i="0" u="none" strike="noStrike" kern="1200" baseline="0">
                      <a:solidFill>
                        <a:schemeClr val="bg1"/>
                      </a:solidFill>
                      <a:latin typeface="Century Gothic" panose="020B0502020202020204" pitchFamily="34" charset="0"/>
                      <a:ea typeface="+mn-ea"/>
                      <a:cs typeface="+mn-cs"/>
                    </a:defRPr>
                  </a:pPr>
                  <a:endParaRPr lang="es-ES"/>
                </a:p>
              </c:txPr>
              <c:dLblPos val="ctr"/>
              <c:showLegendKey val="0"/>
              <c:showVal val="1"/>
              <c:showCatName val="0"/>
              <c:showSerName val="0"/>
              <c:showPercent val="0"/>
              <c:showBubbleSize val="0"/>
              <c:extLst>
                <c:ext xmlns:c15="http://schemas.microsoft.com/office/drawing/2012/chart" uri="{CE6537A1-D6FC-4f65-9D91-7224C49458BB}">
                  <c15:layout>
                    <c:manualLayout>
                      <c:w val="0.36776869793718847"/>
                      <c:h val="5.8819413096203102E-2"/>
                    </c:manualLayout>
                  </c15:layout>
                </c:ext>
                <c:ext xmlns:c16="http://schemas.microsoft.com/office/drawing/2014/chart" uri="{C3380CC4-5D6E-409C-BE32-E72D297353CC}">
                  <c16:uniqueId val="{00000000-A424-43B4-AA04-11BF6D8C239E}"/>
                </c:ext>
              </c:extLst>
            </c:dLbl>
            <c:spPr>
              <a:noFill/>
              <a:ln>
                <a:noFill/>
              </a:ln>
              <a:effectLst/>
            </c:spPr>
            <c:txPr>
              <a:bodyPr rot="0" spcFirstLastPara="1" vertOverflow="ellipsis" vert="horz" wrap="square" anchor="ctr" anchorCtr="1"/>
              <a:lstStyle/>
              <a:p>
                <a:pPr>
                  <a:defRPr sz="200" b="1" i="0" u="none" strike="noStrike" kern="1200" baseline="0">
                    <a:solidFill>
                      <a:schemeClr val="bg1"/>
                    </a:solidFill>
                    <a:latin typeface="Century Gothic" panose="020B0502020202020204" pitchFamily="34" charset="0"/>
                    <a:ea typeface="+mn-ea"/>
                    <a:cs typeface="+mn-cs"/>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'5.4.1 G65'!$D$26</c:f>
              <c:strCache>
                <c:ptCount val="1"/>
                <c:pt idx="0">
                  <c:v>Regla de oro de COCIR</c:v>
                </c:pt>
              </c:strCache>
            </c:strRef>
          </c:cat>
          <c:val>
            <c:numRef>
              <c:f>'5.4.1 G65'!$G$26</c:f>
              <c:numCache>
                <c:formatCode>0%</c:formatCode>
                <c:ptCount val="1"/>
                <c:pt idx="0">
                  <c:v>0.1</c:v>
                </c:pt>
              </c:numCache>
            </c:numRef>
          </c:val>
          <c:extLst>
            <c:ext xmlns:c16="http://schemas.microsoft.com/office/drawing/2014/chart" uri="{C3380CC4-5D6E-409C-BE32-E72D297353CC}">
              <c16:uniqueId val="{00000007-7239-4400-B3E5-A9870084CF64}"/>
            </c:ext>
          </c:extLst>
        </c:ser>
        <c:dLbls>
          <c:dLblPos val="ctr"/>
          <c:showLegendKey val="0"/>
          <c:showVal val="1"/>
          <c:showCatName val="0"/>
          <c:showSerName val="0"/>
          <c:showPercent val="0"/>
          <c:showBubbleSize val="0"/>
        </c:dLbls>
        <c:gapWidth val="250"/>
        <c:overlap val="100"/>
        <c:axId val="544641104"/>
        <c:axId val="544641432"/>
      </c:barChart>
      <c:catAx>
        <c:axId val="544641104"/>
        <c:scaling>
          <c:orientation val="minMax"/>
        </c:scaling>
        <c:delete val="0"/>
        <c:axPos val="b"/>
        <c:numFmt formatCode="General" sourceLinked="1"/>
        <c:majorTickMark val="none"/>
        <c:minorTickMark val="none"/>
        <c:tickLblPos val="nextTo"/>
        <c:spPr>
          <a:noFill/>
          <a:ln w="9525" cap="flat" cmpd="sng" algn="ctr">
            <a:solidFill>
              <a:srgbClr val="404040"/>
            </a:solidFill>
            <a:round/>
          </a:ln>
          <a:effectLst/>
        </c:spPr>
        <c:txPr>
          <a:bodyPr rot="0" spcFirstLastPara="1" vertOverflow="ellipsis" wrap="square" anchor="ctr" anchorCtr="1"/>
          <a:lstStyle/>
          <a:p>
            <a:pPr>
              <a:defRPr sz="500" b="1" i="0" u="none" strike="noStrike" kern="1200" baseline="0">
                <a:solidFill>
                  <a:srgbClr val="404040"/>
                </a:solidFill>
                <a:latin typeface="Century Gothic" panose="020B0502020202020204" pitchFamily="34" charset="0"/>
                <a:ea typeface="+mn-ea"/>
                <a:cs typeface="+mn-cs"/>
              </a:defRPr>
            </a:pPr>
            <a:endParaRPr lang="es-ES"/>
          </a:p>
        </c:txPr>
        <c:crossAx val="544641432"/>
        <c:crosses val="autoZero"/>
        <c:auto val="0"/>
        <c:lblAlgn val="ctr"/>
        <c:lblOffset val="100"/>
        <c:noMultiLvlLbl val="0"/>
      </c:catAx>
      <c:valAx>
        <c:axId val="544641432"/>
        <c:scaling>
          <c:orientation val="minMax"/>
        </c:scaling>
        <c:delete val="1"/>
        <c:axPos val="l"/>
        <c:numFmt formatCode="0%" sourceLinked="0"/>
        <c:majorTickMark val="none"/>
        <c:minorTickMark val="none"/>
        <c:tickLblPos val="nextTo"/>
        <c:crossAx val="54464110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Century Gothic" panose="020B0502020202020204" pitchFamily="34" charset="0"/>
        </a:defRPr>
      </a:pPr>
      <a:endParaRPr lang="es-ES"/>
    </a:p>
  </c:tx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857347085672889E-2"/>
          <c:y val="0"/>
          <c:w val="0.97004927781533667"/>
          <c:h val="0.80865137071891013"/>
        </c:manualLayout>
      </c:layout>
      <c:barChart>
        <c:barDir val="col"/>
        <c:grouping val="percentStacked"/>
        <c:varyColors val="0"/>
        <c:ser>
          <c:idx val="0"/>
          <c:order val="0"/>
          <c:tx>
            <c:strRef>
              <c:f>'5.4.1 G65'!$E$4</c:f>
              <c:strCache>
                <c:ptCount val="1"/>
                <c:pt idx="0">
                  <c:v>Menos de 5 años</c:v>
                </c:pt>
              </c:strCache>
            </c:strRef>
          </c:tx>
          <c:spPr>
            <a:solidFill>
              <a:srgbClr val="B4B4B4"/>
            </a:solidFill>
            <a:ln>
              <a:solidFill>
                <a:srgbClr val="B4B4B4"/>
              </a:solidFill>
            </a:ln>
            <a:effectLst/>
          </c:spPr>
          <c:invertIfNegative val="0"/>
          <c:dPt>
            <c:idx val="1"/>
            <c:invertIfNegative val="0"/>
            <c:bubble3D val="0"/>
            <c:spPr>
              <a:solidFill>
                <a:srgbClr val="B4B4B4"/>
              </a:solidFill>
              <a:ln>
                <a:solidFill>
                  <a:srgbClr val="B4B4B4"/>
                </a:solidFill>
              </a:ln>
              <a:effectLst/>
            </c:spPr>
            <c:extLst>
              <c:ext xmlns:c16="http://schemas.microsoft.com/office/drawing/2014/chart" uri="{C3380CC4-5D6E-409C-BE32-E72D297353CC}">
                <c16:uniqueId val="{00000001-9FC1-4240-835D-4C70866A7126}"/>
              </c:ext>
            </c:extLst>
          </c:dPt>
          <c:dLbls>
            <c:dLbl>
              <c:idx val="0"/>
              <c:delete val="1"/>
              <c:extLst>
                <c:ext xmlns:c15="http://schemas.microsoft.com/office/drawing/2012/chart" uri="{CE6537A1-D6FC-4f65-9D91-7224C49458BB}"/>
                <c:ext xmlns:c16="http://schemas.microsoft.com/office/drawing/2014/chart" uri="{C3380CC4-5D6E-409C-BE32-E72D297353CC}">
                  <c16:uniqueId val="{0000000D-B9A3-4FA6-A93F-9EAE98B1F2BC}"/>
                </c:ext>
              </c:extLst>
            </c:dLbl>
            <c:dLbl>
              <c:idx val="3"/>
              <c:delete val="1"/>
              <c:extLst>
                <c:ext xmlns:c15="http://schemas.microsoft.com/office/drawing/2012/chart" uri="{CE6537A1-D6FC-4f65-9D91-7224C49458BB}"/>
                <c:ext xmlns:c16="http://schemas.microsoft.com/office/drawing/2014/chart" uri="{C3380CC4-5D6E-409C-BE32-E72D297353CC}">
                  <c16:uniqueId val="{00000002-357C-488C-9E47-967FF481B08C}"/>
                </c:ext>
              </c:extLst>
            </c:dLbl>
            <c:dLbl>
              <c:idx val="9"/>
              <c:delete val="1"/>
              <c:extLst>
                <c:ext xmlns:c15="http://schemas.microsoft.com/office/drawing/2012/chart" uri="{CE6537A1-D6FC-4f65-9D91-7224C49458BB}"/>
                <c:ext xmlns:c16="http://schemas.microsoft.com/office/drawing/2014/chart" uri="{C3380CC4-5D6E-409C-BE32-E72D297353CC}">
                  <c16:uniqueId val="{0000000C-B9A3-4FA6-A93F-9EAE98B1F2BC}"/>
                </c:ext>
              </c:extLst>
            </c:dLbl>
            <c:dLbl>
              <c:idx val="10"/>
              <c:delete val="1"/>
              <c:extLst>
                <c:ext xmlns:c15="http://schemas.microsoft.com/office/drawing/2012/chart" uri="{CE6537A1-D6FC-4f65-9D91-7224C49458BB}"/>
                <c:ext xmlns:c16="http://schemas.microsoft.com/office/drawing/2014/chart" uri="{C3380CC4-5D6E-409C-BE32-E72D297353CC}">
                  <c16:uniqueId val="{0000000B-B9A3-4FA6-A93F-9EAE98B1F2BC}"/>
                </c:ext>
              </c:extLst>
            </c:dLbl>
            <c:dLbl>
              <c:idx val="11"/>
              <c:delete val="1"/>
              <c:extLst>
                <c:ext xmlns:c15="http://schemas.microsoft.com/office/drawing/2012/chart" uri="{CE6537A1-D6FC-4f65-9D91-7224C49458BB}"/>
                <c:ext xmlns:c16="http://schemas.microsoft.com/office/drawing/2014/chart" uri="{C3380CC4-5D6E-409C-BE32-E72D297353CC}">
                  <c16:uniqueId val="{0000000A-B9A3-4FA6-A93F-9EAE98B1F2BC}"/>
                </c:ext>
              </c:extLst>
            </c:dLbl>
            <c:dLbl>
              <c:idx val="18"/>
              <c:delete val="1"/>
              <c:extLst>
                <c:ext xmlns:c15="http://schemas.microsoft.com/office/drawing/2012/chart" uri="{CE6537A1-D6FC-4f65-9D91-7224C49458BB}"/>
                <c:ext xmlns:c16="http://schemas.microsoft.com/office/drawing/2014/chart" uri="{C3380CC4-5D6E-409C-BE32-E72D297353CC}">
                  <c16:uniqueId val="{0000000F-B9A3-4FA6-A93F-9EAE98B1F2BC}"/>
                </c:ext>
              </c:extLst>
            </c:dLbl>
            <c:numFmt formatCode="0%" sourceLinked="0"/>
            <c:spPr>
              <a:solidFill>
                <a:srgbClr val="B4B4B4"/>
              </a:solidFill>
              <a:ln>
                <a:noFill/>
              </a:ln>
              <a:effectLst/>
            </c:spPr>
            <c:txPr>
              <a:bodyPr rot="0" spcFirstLastPara="1" vertOverflow="ellipsis" vert="horz" wrap="square" anchor="ctr" anchorCtr="1"/>
              <a:lstStyle/>
              <a:p>
                <a:pPr>
                  <a:defRPr sz="600" b="1" i="0" u="none" strike="noStrike" kern="1200" baseline="0">
                    <a:solidFill>
                      <a:srgbClr val="404040"/>
                    </a:solidFill>
                    <a:latin typeface="Century Gothic" panose="020B0502020202020204" pitchFamily="34" charset="0"/>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'5.4.1 G65'!$D$5:$D$24</c:f>
              <c:strCache>
                <c:ptCount val="20"/>
                <c:pt idx="0">
                  <c:v>ALI*</c:v>
                </c:pt>
                <c:pt idx="1">
                  <c:v>ASD*</c:v>
                </c:pt>
                <c:pt idx="2">
                  <c:v>GAM*</c:v>
                </c:pt>
                <c:pt idx="3">
                  <c:v>MAMO</c:v>
                </c:pt>
                <c:pt idx="4">
                  <c:v>MAMO BDT</c:v>
                </c:pt>
                <c:pt idx="5">
                  <c:v>PET*</c:v>
                </c:pt>
                <c:pt idx="6">
                  <c:v>RM*</c:v>
                </c:pt>
                <c:pt idx="7">
                  <c:v>TAC*</c:v>
                </c:pt>
                <c:pt idx="8">
                  <c:v>RCO</c:v>
                </c:pt>
                <c:pt idx="9">
                  <c:v>BQD*</c:v>
                </c:pt>
                <c:pt idx="10">
                  <c:v>TPS</c:v>
                </c:pt>
                <c:pt idx="11">
                  <c:v>IOS</c:v>
                </c:pt>
                <c:pt idx="12">
                  <c:v>SPECT*</c:v>
                </c:pt>
                <c:pt idx="13">
                  <c:v>HEM*</c:v>
                </c:pt>
                <c:pt idx="14">
                  <c:v>LIT</c:v>
                </c:pt>
                <c:pt idx="15">
                  <c:v>DO</c:v>
                </c:pt>
                <c:pt idx="16">
                  <c:v>SDPC</c:v>
                </c:pt>
                <c:pt idx="17">
                  <c:v>QH</c:v>
                </c:pt>
                <c:pt idx="18">
                  <c:v>ELECT</c:v>
                </c:pt>
                <c:pt idx="19">
                  <c:v>TOTAL SES</c:v>
                </c:pt>
              </c:strCache>
            </c:strRef>
          </c:cat>
          <c:val>
            <c:numRef>
              <c:f>'5.4.1 G65'!$E$5:$E$24</c:f>
              <c:numCache>
                <c:formatCode>0%</c:formatCode>
                <c:ptCount val="20"/>
                <c:pt idx="0">
                  <c:v>0</c:v>
                </c:pt>
                <c:pt idx="1">
                  <c:v>0.4</c:v>
                </c:pt>
                <c:pt idx="2">
                  <c:v>0.5</c:v>
                </c:pt>
                <c:pt idx="3">
                  <c:v>0</c:v>
                </c:pt>
                <c:pt idx="4">
                  <c:v>0.3</c:v>
                </c:pt>
                <c:pt idx="5">
                  <c:v>0.66666666666666663</c:v>
                </c:pt>
                <c:pt idx="6">
                  <c:v>0.69230769230769229</c:v>
                </c:pt>
                <c:pt idx="7">
                  <c:v>0.61111111111111116</c:v>
                </c:pt>
                <c:pt idx="8">
                  <c:v>0.38562091503267976</c:v>
                </c:pt>
                <c:pt idx="9">
                  <c:v>0</c:v>
                </c:pt>
                <c:pt idx="10">
                  <c:v>0</c:v>
                </c:pt>
                <c:pt idx="11">
                  <c:v>0</c:v>
                </c:pt>
                <c:pt idx="12">
                  <c:v>1</c:v>
                </c:pt>
                <c:pt idx="13">
                  <c:v>0.7142857142857143</c:v>
                </c:pt>
                <c:pt idx="14">
                  <c:v>1</c:v>
                </c:pt>
                <c:pt idx="15">
                  <c:v>0.5</c:v>
                </c:pt>
                <c:pt idx="16">
                  <c:v>0.16666666666666666</c:v>
                </c:pt>
                <c:pt idx="17">
                  <c:v>1</c:v>
                </c:pt>
                <c:pt idx="18">
                  <c:v>0</c:v>
                </c:pt>
                <c:pt idx="19">
                  <c:v>0.41947565543071164</c:v>
                </c:pt>
              </c:numCache>
            </c:numRef>
          </c:val>
          <c:extLst>
            <c:ext xmlns:c16="http://schemas.microsoft.com/office/drawing/2014/chart" uri="{C3380CC4-5D6E-409C-BE32-E72D297353CC}">
              <c16:uniqueId val="{00000005-9FC1-4240-835D-4C70866A7126}"/>
            </c:ext>
          </c:extLst>
        </c:ser>
        <c:ser>
          <c:idx val="1"/>
          <c:order val="1"/>
          <c:tx>
            <c:strRef>
              <c:f>'5.4.1 G65'!$F$4</c:f>
              <c:strCache>
                <c:ptCount val="1"/>
                <c:pt idx="0">
                  <c:v>De 5 a 10 años</c:v>
                </c:pt>
              </c:strCache>
            </c:strRef>
          </c:tx>
          <c:spPr>
            <a:solidFill>
              <a:srgbClr val="404040"/>
            </a:solidFill>
            <a:ln>
              <a:noFill/>
            </a:ln>
            <a:effectLst/>
          </c:spPr>
          <c:invertIfNegative val="0"/>
          <c:dLbls>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FC1-4240-835D-4C70866A7126}"/>
                </c:ext>
              </c:extLst>
            </c:dLbl>
            <c:dLbl>
              <c:idx val="2"/>
              <c:delete val="1"/>
              <c:extLst>
                <c:ext xmlns:c15="http://schemas.microsoft.com/office/drawing/2012/chart" uri="{CE6537A1-D6FC-4f65-9D91-7224C49458BB}"/>
                <c:ext xmlns:c16="http://schemas.microsoft.com/office/drawing/2014/chart" uri="{C3380CC4-5D6E-409C-BE32-E72D297353CC}">
                  <c16:uniqueId val="{00000007-9FC1-4240-835D-4C70866A7126}"/>
                </c:ext>
              </c:extLst>
            </c:dLbl>
            <c:dLbl>
              <c:idx val="3"/>
              <c:delete val="1"/>
              <c:extLst>
                <c:ext xmlns:c15="http://schemas.microsoft.com/office/drawing/2012/chart" uri="{CE6537A1-D6FC-4f65-9D91-7224C49458BB}"/>
                <c:ext xmlns:c16="http://schemas.microsoft.com/office/drawing/2014/chart" uri="{C3380CC4-5D6E-409C-BE32-E72D297353CC}">
                  <c16:uniqueId val="{00000008-9FC1-4240-835D-4C70866A7126}"/>
                </c:ext>
              </c:extLst>
            </c:dLbl>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FC1-4240-835D-4C70866A7126}"/>
                </c:ext>
              </c:extLst>
            </c:dLbl>
            <c:dLbl>
              <c:idx val="5"/>
              <c:delete val="1"/>
              <c:extLst>
                <c:ext xmlns:c15="http://schemas.microsoft.com/office/drawing/2012/chart" uri="{CE6537A1-D6FC-4f65-9D91-7224C49458BB}"/>
                <c:ext xmlns:c16="http://schemas.microsoft.com/office/drawing/2014/chart" uri="{C3380CC4-5D6E-409C-BE32-E72D297353CC}">
                  <c16:uniqueId val="{00000005-B9A3-4FA6-A93F-9EAE98B1F2BC}"/>
                </c:ext>
              </c:extLst>
            </c:dLbl>
            <c:dLbl>
              <c:idx val="7"/>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FC1-4240-835D-4C70866A7126}"/>
                </c:ext>
              </c:extLst>
            </c:dLbl>
            <c:dLbl>
              <c:idx val="8"/>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2-2EE2-4EC5-B88A-FBD5A9C9870B}"/>
                </c:ext>
              </c:extLst>
            </c:dLbl>
            <c:dLbl>
              <c:idx val="1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FC1-4240-835D-4C70866A7126}"/>
                </c:ext>
              </c:extLst>
            </c:dLbl>
            <c:dLbl>
              <c:idx val="12"/>
              <c:delete val="1"/>
              <c:extLst>
                <c:ext xmlns:c15="http://schemas.microsoft.com/office/drawing/2012/chart" uri="{CE6537A1-D6FC-4f65-9D91-7224C49458BB}"/>
                <c:ext xmlns:c16="http://schemas.microsoft.com/office/drawing/2014/chart" uri="{C3380CC4-5D6E-409C-BE32-E72D297353CC}">
                  <c16:uniqueId val="{00000003-B9A3-4FA6-A93F-9EAE98B1F2BC}"/>
                </c:ext>
              </c:extLst>
            </c:dLbl>
            <c:dLbl>
              <c:idx val="13"/>
              <c:delete val="1"/>
              <c:extLst>
                <c:ext xmlns:c15="http://schemas.microsoft.com/office/drawing/2012/chart" uri="{CE6537A1-D6FC-4f65-9D91-7224C49458BB}"/>
                <c:ext xmlns:c16="http://schemas.microsoft.com/office/drawing/2014/chart" uri="{C3380CC4-5D6E-409C-BE32-E72D297353CC}">
                  <c16:uniqueId val="{0000000E-B9A3-4FA6-A93F-9EAE98B1F2BC}"/>
                </c:ext>
              </c:extLst>
            </c:dLbl>
            <c:dLbl>
              <c:idx val="14"/>
              <c:delete val="1"/>
              <c:extLst>
                <c:ext xmlns:c15="http://schemas.microsoft.com/office/drawing/2012/chart" uri="{CE6537A1-D6FC-4f65-9D91-7224C49458BB}"/>
                <c:ext xmlns:c16="http://schemas.microsoft.com/office/drawing/2014/chart" uri="{C3380CC4-5D6E-409C-BE32-E72D297353CC}">
                  <c16:uniqueId val="{00000007-B9A3-4FA6-A93F-9EAE98B1F2BC}"/>
                </c:ext>
              </c:extLst>
            </c:dLbl>
            <c:dLbl>
              <c:idx val="17"/>
              <c:delete val="1"/>
              <c:extLst>
                <c:ext xmlns:c15="http://schemas.microsoft.com/office/drawing/2012/chart" uri="{CE6537A1-D6FC-4f65-9D91-7224C49458BB}"/>
                <c:ext xmlns:c16="http://schemas.microsoft.com/office/drawing/2014/chart" uri="{C3380CC4-5D6E-409C-BE32-E72D297353CC}">
                  <c16:uniqueId val="{00000009-B9A3-4FA6-A93F-9EAE98B1F2BC}"/>
                </c:ext>
              </c:extLst>
            </c:dLbl>
            <c:numFmt formatCode="0%" sourceLinked="0"/>
            <c:spPr>
              <a:solidFill>
                <a:srgbClr val="404040"/>
              </a:solidFill>
              <a:ln>
                <a:noFill/>
              </a:ln>
              <a:effectLst/>
            </c:spPr>
            <c:txPr>
              <a:bodyPr rot="0" spcFirstLastPara="1" vertOverflow="ellipsis" vert="horz" wrap="square" anchor="ctr" anchorCtr="1"/>
              <a:lstStyle/>
              <a:p>
                <a:pPr>
                  <a:defRPr sz="600" b="1" i="0" u="none" strike="noStrike" kern="1200" baseline="0">
                    <a:solidFill>
                      <a:schemeClr val="bg1"/>
                    </a:solidFill>
                    <a:latin typeface="Century Gothic" panose="020B0502020202020204" pitchFamily="34" charset="0"/>
                    <a:ea typeface="+mn-ea"/>
                    <a:cs typeface="+mn-cs"/>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'5.4.1 G65'!$D$5:$D$24</c:f>
              <c:strCache>
                <c:ptCount val="20"/>
                <c:pt idx="0">
                  <c:v>ALI*</c:v>
                </c:pt>
                <c:pt idx="1">
                  <c:v>ASD*</c:v>
                </c:pt>
                <c:pt idx="2">
                  <c:v>GAM*</c:v>
                </c:pt>
                <c:pt idx="3">
                  <c:v>MAMO</c:v>
                </c:pt>
                <c:pt idx="4">
                  <c:v>MAMO BDT</c:v>
                </c:pt>
                <c:pt idx="5">
                  <c:v>PET*</c:v>
                </c:pt>
                <c:pt idx="6">
                  <c:v>RM*</c:v>
                </c:pt>
                <c:pt idx="7">
                  <c:v>TAC*</c:v>
                </c:pt>
                <c:pt idx="8">
                  <c:v>RCO</c:v>
                </c:pt>
                <c:pt idx="9">
                  <c:v>BQD*</c:v>
                </c:pt>
                <c:pt idx="10">
                  <c:v>TPS</c:v>
                </c:pt>
                <c:pt idx="11">
                  <c:v>IOS</c:v>
                </c:pt>
                <c:pt idx="12">
                  <c:v>SPECT*</c:v>
                </c:pt>
                <c:pt idx="13">
                  <c:v>HEM*</c:v>
                </c:pt>
                <c:pt idx="14">
                  <c:v>LIT</c:v>
                </c:pt>
                <c:pt idx="15">
                  <c:v>DO</c:v>
                </c:pt>
                <c:pt idx="16">
                  <c:v>SDPC</c:v>
                </c:pt>
                <c:pt idx="17">
                  <c:v>QH</c:v>
                </c:pt>
                <c:pt idx="18">
                  <c:v>ELECT</c:v>
                </c:pt>
                <c:pt idx="19">
                  <c:v>TOTAL SES</c:v>
                </c:pt>
              </c:strCache>
            </c:strRef>
          </c:cat>
          <c:val>
            <c:numRef>
              <c:f>'5.4.1 G65'!$F$5:$F$24</c:f>
              <c:numCache>
                <c:formatCode>0%</c:formatCode>
                <c:ptCount val="20"/>
                <c:pt idx="0">
                  <c:v>0.2</c:v>
                </c:pt>
                <c:pt idx="1">
                  <c:v>0.4</c:v>
                </c:pt>
                <c:pt idx="2">
                  <c:v>0</c:v>
                </c:pt>
                <c:pt idx="3">
                  <c:v>0</c:v>
                </c:pt>
                <c:pt idx="4">
                  <c:v>0.4</c:v>
                </c:pt>
                <c:pt idx="5">
                  <c:v>0</c:v>
                </c:pt>
                <c:pt idx="6">
                  <c:v>7.6923076923076927E-2</c:v>
                </c:pt>
                <c:pt idx="7">
                  <c:v>0.19444444444444445</c:v>
                </c:pt>
                <c:pt idx="8">
                  <c:v>0.1111111111111111</c:v>
                </c:pt>
                <c:pt idx="9">
                  <c:v>1</c:v>
                </c:pt>
                <c:pt idx="10">
                  <c:v>0.75</c:v>
                </c:pt>
                <c:pt idx="11">
                  <c:v>0.5</c:v>
                </c:pt>
                <c:pt idx="12">
                  <c:v>0</c:v>
                </c:pt>
                <c:pt idx="13">
                  <c:v>0</c:v>
                </c:pt>
                <c:pt idx="14">
                  <c:v>0</c:v>
                </c:pt>
                <c:pt idx="15">
                  <c:v>0</c:v>
                </c:pt>
                <c:pt idx="16">
                  <c:v>0.16666666666666666</c:v>
                </c:pt>
                <c:pt idx="17">
                  <c:v>0</c:v>
                </c:pt>
                <c:pt idx="18">
                  <c:v>0.33333333333333331</c:v>
                </c:pt>
                <c:pt idx="19">
                  <c:v>0.14981273408239701</c:v>
                </c:pt>
              </c:numCache>
            </c:numRef>
          </c:val>
          <c:extLst>
            <c:ext xmlns:c16="http://schemas.microsoft.com/office/drawing/2014/chart" uri="{C3380CC4-5D6E-409C-BE32-E72D297353CC}">
              <c16:uniqueId val="{0000000D-9FC1-4240-835D-4C70866A7126}"/>
            </c:ext>
          </c:extLst>
        </c:ser>
        <c:ser>
          <c:idx val="2"/>
          <c:order val="2"/>
          <c:tx>
            <c:strRef>
              <c:f>'5.4.1 G65'!$G$4</c:f>
              <c:strCache>
                <c:ptCount val="1"/>
                <c:pt idx="0">
                  <c:v>Más de 10 años</c:v>
                </c:pt>
              </c:strCache>
            </c:strRef>
          </c:tx>
          <c:spPr>
            <a:solidFill>
              <a:srgbClr val="83082A"/>
            </a:solidFill>
            <a:ln>
              <a:noFill/>
            </a:ln>
            <a:effectLst/>
          </c:spPr>
          <c:invertIfNegative val="0"/>
          <c:dLbls>
            <c:dLbl>
              <c:idx val="9"/>
              <c:delete val="1"/>
              <c:extLst>
                <c:ext xmlns:c15="http://schemas.microsoft.com/office/drawing/2012/chart" uri="{CE6537A1-D6FC-4f65-9D91-7224C49458BB}"/>
                <c:ext xmlns:c16="http://schemas.microsoft.com/office/drawing/2014/chart" uri="{C3380CC4-5D6E-409C-BE32-E72D297353CC}">
                  <c16:uniqueId val="{00000004-B9A3-4FA6-A93F-9EAE98B1F2BC}"/>
                </c:ext>
              </c:extLst>
            </c:dLbl>
            <c:dLbl>
              <c:idx val="12"/>
              <c:delete val="1"/>
              <c:extLst>
                <c:ext xmlns:c15="http://schemas.microsoft.com/office/drawing/2012/chart" uri="{CE6537A1-D6FC-4f65-9D91-7224C49458BB}"/>
                <c:ext xmlns:c16="http://schemas.microsoft.com/office/drawing/2014/chart" uri="{C3380CC4-5D6E-409C-BE32-E72D297353CC}">
                  <c16:uniqueId val="{00000002-B9A3-4FA6-A93F-9EAE98B1F2BC}"/>
                </c:ext>
              </c:extLst>
            </c:dLbl>
            <c:dLbl>
              <c:idx val="14"/>
              <c:delete val="1"/>
              <c:extLst>
                <c:ext xmlns:c15="http://schemas.microsoft.com/office/drawing/2012/chart" uri="{CE6537A1-D6FC-4f65-9D91-7224C49458BB}"/>
                <c:ext xmlns:c16="http://schemas.microsoft.com/office/drawing/2014/chart" uri="{C3380CC4-5D6E-409C-BE32-E72D297353CC}">
                  <c16:uniqueId val="{00000006-B9A3-4FA6-A93F-9EAE98B1F2BC}"/>
                </c:ext>
              </c:extLst>
            </c:dLbl>
            <c:dLbl>
              <c:idx val="17"/>
              <c:delete val="1"/>
              <c:extLst>
                <c:ext xmlns:c15="http://schemas.microsoft.com/office/drawing/2012/chart" uri="{CE6537A1-D6FC-4f65-9D91-7224C49458BB}"/>
                <c:ext xmlns:c16="http://schemas.microsoft.com/office/drawing/2014/chart" uri="{C3380CC4-5D6E-409C-BE32-E72D297353CC}">
                  <c16:uniqueId val="{00000008-B9A3-4FA6-A93F-9EAE98B1F2BC}"/>
                </c:ext>
              </c:extLst>
            </c:dLbl>
            <c:numFmt formatCode="0%" sourceLinked="0"/>
            <c:spPr>
              <a:solidFill>
                <a:srgbClr val="83082A"/>
              </a:solidFill>
              <a:ln>
                <a:noFill/>
              </a:ln>
              <a:effectLst/>
            </c:spPr>
            <c:txPr>
              <a:bodyPr rot="0" spcFirstLastPara="1" vertOverflow="ellipsis" vert="horz" wrap="square" anchor="ctr" anchorCtr="1"/>
              <a:lstStyle/>
              <a:p>
                <a:pPr>
                  <a:defRPr sz="600" b="1" i="0" u="none" strike="noStrike" kern="1200" baseline="0">
                    <a:solidFill>
                      <a:schemeClr val="bg1"/>
                    </a:solidFill>
                    <a:latin typeface="Century Gothic" panose="020B0502020202020204" pitchFamily="34" charset="0"/>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'5.4.1 G65'!$D$5:$D$24</c:f>
              <c:strCache>
                <c:ptCount val="20"/>
                <c:pt idx="0">
                  <c:v>ALI*</c:v>
                </c:pt>
                <c:pt idx="1">
                  <c:v>ASD*</c:v>
                </c:pt>
                <c:pt idx="2">
                  <c:v>GAM*</c:v>
                </c:pt>
                <c:pt idx="3">
                  <c:v>MAMO</c:v>
                </c:pt>
                <c:pt idx="4">
                  <c:v>MAMO BDT</c:v>
                </c:pt>
                <c:pt idx="5">
                  <c:v>PET*</c:v>
                </c:pt>
                <c:pt idx="6">
                  <c:v>RM*</c:v>
                </c:pt>
                <c:pt idx="7">
                  <c:v>TAC*</c:v>
                </c:pt>
                <c:pt idx="8">
                  <c:v>RCO</c:v>
                </c:pt>
                <c:pt idx="9">
                  <c:v>BQD*</c:v>
                </c:pt>
                <c:pt idx="10">
                  <c:v>TPS</c:v>
                </c:pt>
                <c:pt idx="11">
                  <c:v>IOS</c:v>
                </c:pt>
                <c:pt idx="12">
                  <c:v>SPECT*</c:v>
                </c:pt>
                <c:pt idx="13">
                  <c:v>HEM*</c:v>
                </c:pt>
                <c:pt idx="14">
                  <c:v>LIT</c:v>
                </c:pt>
                <c:pt idx="15">
                  <c:v>DO</c:v>
                </c:pt>
                <c:pt idx="16">
                  <c:v>SDPC</c:v>
                </c:pt>
                <c:pt idx="17">
                  <c:v>QH</c:v>
                </c:pt>
                <c:pt idx="18">
                  <c:v>ELECT</c:v>
                </c:pt>
                <c:pt idx="19">
                  <c:v>TOTAL SES</c:v>
                </c:pt>
              </c:strCache>
            </c:strRef>
          </c:cat>
          <c:val>
            <c:numRef>
              <c:f>'5.4.1 G65'!$G$5:$G$24</c:f>
              <c:numCache>
                <c:formatCode>0%</c:formatCode>
                <c:ptCount val="20"/>
                <c:pt idx="0">
                  <c:v>0.8</c:v>
                </c:pt>
                <c:pt idx="1">
                  <c:v>0.2</c:v>
                </c:pt>
                <c:pt idx="2">
                  <c:v>0.5</c:v>
                </c:pt>
                <c:pt idx="3">
                  <c:v>1</c:v>
                </c:pt>
                <c:pt idx="4">
                  <c:v>0.3</c:v>
                </c:pt>
                <c:pt idx="5">
                  <c:v>0.33333333333333331</c:v>
                </c:pt>
                <c:pt idx="6">
                  <c:v>0.23076923076923078</c:v>
                </c:pt>
                <c:pt idx="7">
                  <c:v>0.19444444444444445</c:v>
                </c:pt>
                <c:pt idx="8">
                  <c:v>0.50326797385620914</c:v>
                </c:pt>
                <c:pt idx="9">
                  <c:v>0</c:v>
                </c:pt>
                <c:pt idx="10">
                  <c:v>0.25</c:v>
                </c:pt>
                <c:pt idx="11">
                  <c:v>0.5</c:v>
                </c:pt>
                <c:pt idx="12">
                  <c:v>0</c:v>
                </c:pt>
                <c:pt idx="13">
                  <c:v>0.2857142857142857</c:v>
                </c:pt>
                <c:pt idx="14">
                  <c:v>0</c:v>
                </c:pt>
                <c:pt idx="15">
                  <c:v>0.5</c:v>
                </c:pt>
                <c:pt idx="16">
                  <c:v>0.66666666666666663</c:v>
                </c:pt>
                <c:pt idx="17">
                  <c:v>0</c:v>
                </c:pt>
                <c:pt idx="18">
                  <c:v>0.66666666666666663</c:v>
                </c:pt>
                <c:pt idx="19">
                  <c:v>0.43071161048689138</c:v>
                </c:pt>
              </c:numCache>
            </c:numRef>
          </c:val>
          <c:extLst>
            <c:ext xmlns:c16="http://schemas.microsoft.com/office/drawing/2014/chart" uri="{C3380CC4-5D6E-409C-BE32-E72D297353CC}">
              <c16:uniqueId val="{00000013-9FC1-4240-835D-4C70866A7126}"/>
            </c:ext>
          </c:extLst>
        </c:ser>
        <c:dLbls>
          <c:showLegendKey val="0"/>
          <c:showVal val="1"/>
          <c:showCatName val="0"/>
          <c:showSerName val="0"/>
          <c:showPercent val="0"/>
          <c:showBubbleSize val="0"/>
        </c:dLbls>
        <c:gapWidth val="150"/>
        <c:overlap val="100"/>
        <c:axId val="544641104"/>
        <c:axId val="544641432"/>
      </c:barChart>
      <c:catAx>
        <c:axId val="544641104"/>
        <c:scaling>
          <c:orientation val="minMax"/>
        </c:scaling>
        <c:delete val="0"/>
        <c:axPos val="b"/>
        <c:numFmt formatCode="General" sourceLinked="1"/>
        <c:majorTickMark val="none"/>
        <c:minorTickMark val="none"/>
        <c:tickLblPos val="low"/>
        <c:spPr>
          <a:noFill/>
          <a:ln w="9525" cap="flat" cmpd="sng" algn="ctr">
            <a:solidFill>
              <a:srgbClr val="404040"/>
            </a:solidFill>
            <a:round/>
          </a:ln>
          <a:effectLst/>
        </c:spPr>
        <c:txPr>
          <a:bodyPr rot="0" spcFirstLastPara="1" vertOverflow="ellipsis" wrap="square" anchor="t" anchorCtr="0"/>
          <a:lstStyle/>
          <a:p>
            <a:pPr>
              <a:defRPr sz="500" b="1" i="0" u="none" strike="noStrike" kern="1200" baseline="0">
                <a:solidFill>
                  <a:srgbClr val="404040"/>
                </a:solidFill>
                <a:latin typeface="Century Gothic" panose="020B0502020202020204" pitchFamily="34" charset="0"/>
                <a:ea typeface="+mn-ea"/>
                <a:cs typeface="+mn-cs"/>
              </a:defRPr>
            </a:pPr>
            <a:endParaRPr lang="es-ES"/>
          </a:p>
        </c:txPr>
        <c:crossAx val="544641432"/>
        <c:crosses val="autoZero"/>
        <c:auto val="0"/>
        <c:lblAlgn val="ctr"/>
        <c:lblOffset val="400"/>
        <c:noMultiLvlLbl val="0"/>
      </c:catAx>
      <c:valAx>
        <c:axId val="544641432"/>
        <c:scaling>
          <c:orientation val="minMax"/>
        </c:scaling>
        <c:delete val="1"/>
        <c:axPos val="l"/>
        <c:numFmt formatCode="0%" sourceLinked="0"/>
        <c:majorTickMark val="none"/>
        <c:minorTickMark val="none"/>
        <c:tickLblPos val="nextTo"/>
        <c:crossAx val="544641104"/>
        <c:crosses val="autoZero"/>
        <c:crossBetween val="between"/>
      </c:valAx>
      <c:spPr>
        <a:noFill/>
        <a:ln>
          <a:noFill/>
        </a:ln>
        <a:effectLst/>
      </c:spPr>
    </c:plotArea>
    <c:legend>
      <c:legendPos val="b"/>
      <c:layout>
        <c:manualLayout>
          <c:xMode val="edge"/>
          <c:yMode val="edge"/>
          <c:x val="0.19826509517349453"/>
          <c:y val="0.91338831822786248"/>
          <c:w val="0.60346966705023841"/>
          <c:h val="8.6611683473996351E-2"/>
        </c:manualLayout>
      </c:layout>
      <c:overlay val="0"/>
      <c:spPr>
        <a:noFill/>
        <a:ln>
          <a:noFill/>
        </a:ln>
        <a:effectLst/>
      </c:spPr>
      <c:txPr>
        <a:bodyPr rot="0" spcFirstLastPara="1" vertOverflow="ellipsis" vert="horz" wrap="square" anchor="ctr" anchorCtr="1"/>
        <a:lstStyle/>
        <a:p>
          <a:pPr>
            <a:defRPr sz="800" b="1" i="0" u="none" strike="noStrike" kern="1200" baseline="0">
              <a:solidFill>
                <a:srgbClr val="404040"/>
              </a:solidFill>
              <a:latin typeface="Century Gothic" panose="020B0502020202020204" pitchFamily="34" charset="0"/>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Century Gothic" panose="020B0502020202020204" pitchFamily="34" charset="0"/>
        </a:defRPr>
      </a:pPr>
      <a:endParaRPr lang="es-ES"/>
    </a:p>
  </c:tx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857347085672889E-2"/>
          <c:y val="0"/>
          <c:w val="0.95621443699516795"/>
          <c:h val="0.73004652030853556"/>
        </c:manualLayout>
      </c:layout>
      <c:barChart>
        <c:barDir val="col"/>
        <c:grouping val="percentStacked"/>
        <c:varyColors val="0"/>
        <c:ser>
          <c:idx val="0"/>
          <c:order val="0"/>
          <c:tx>
            <c:strRef>
              <c:f>'5.4.1 G66'!$E$4</c:f>
              <c:strCache>
                <c:ptCount val="1"/>
                <c:pt idx="0">
                  <c:v>Menos de 5 años</c:v>
                </c:pt>
              </c:strCache>
            </c:strRef>
          </c:tx>
          <c:spPr>
            <a:solidFill>
              <a:srgbClr val="B4B4B4"/>
            </a:solidFill>
            <a:ln>
              <a:solidFill>
                <a:srgbClr val="B4B4B4"/>
              </a:solidFill>
            </a:ln>
            <a:effectLst/>
          </c:spPr>
          <c:invertIfNegative val="0"/>
          <c:dPt>
            <c:idx val="1"/>
            <c:invertIfNegative val="0"/>
            <c:bubble3D val="0"/>
            <c:spPr>
              <a:solidFill>
                <a:srgbClr val="B4B4B4"/>
              </a:solidFill>
              <a:ln>
                <a:solidFill>
                  <a:srgbClr val="B4B4B4"/>
                </a:solidFill>
              </a:ln>
              <a:effectLst/>
            </c:spPr>
            <c:extLst>
              <c:ext xmlns:c16="http://schemas.microsoft.com/office/drawing/2014/chart" uri="{C3380CC4-5D6E-409C-BE32-E72D297353CC}">
                <c16:uniqueId val="{00000001-13A5-46B3-95ED-AB85494192E1}"/>
              </c:ext>
            </c:extLst>
          </c:dPt>
          <c:dLbls>
            <c:spPr>
              <a:noFill/>
              <a:ln>
                <a:noFill/>
              </a:ln>
              <a:effectLst/>
            </c:spPr>
            <c:txPr>
              <a:bodyPr rot="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'5.4.1 G66'!$D$5:$D$13</c:f>
              <c:strCache>
                <c:ptCount val="9"/>
                <c:pt idx="0">
                  <c:v>BA</c:v>
                </c:pt>
                <c:pt idx="1">
                  <c:v>ME</c:v>
                </c:pt>
                <c:pt idx="2">
                  <c:v>CC</c:v>
                </c:pt>
                <c:pt idx="3">
                  <c:v>NV</c:v>
                </c:pt>
                <c:pt idx="4">
                  <c:v>PL</c:v>
                </c:pt>
                <c:pt idx="5">
                  <c:v>LL</c:v>
                </c:pt>
                <c:pt idx="6">
                  <c:v>CO</c:v>
                </c:pt>
                <c:pt idx="7">
                  <c:v>DB</c:v>
                </c:pt>
                <c:pt idx="8">
                  <c:v>Total SES</c:v>
                </c:pt>
              </c:strCache>
            </c:strRef>
          </c:cat>
          <c:val>
            <c:numRef>
              <c:f>'5.4.1 G66'!$E$5:$E$13</c:f>
              <c:numCache>
                <c:formatCode>0%</c:formatCode>
                <c:ptCount val="9"/>
                <c:pt idx="0">
                  <c:v>0.33333333333333331</c:v>
                </c:pt>
                <c:pt idx="1">
                  <c:v>0.45454545454545453</c:v>
                </c:pt>
                <c:pt idx="2">
                  <c:v>0.51428571428571423</c:v>
                </c:pt>
                <c:pt idx="3">
                  <c:v>0.5</c:v>
                </c:pt>
                <c:pt idx="4">
                  <c:v>0.53333333333333333</c:v>
                </c:pt>
                <c:pt idx="5">
                  <c:v>0.29411764705882354</c:v>
                </c:pt>
                <c:pt idx="6">
                  <c:v>0.5714285714285714</c:v>
                </c:pt>
                <c:pt idx="7">
                  <c:v>0.33333333333333331</c:v>
                </c:pt>
                <c:pt idx="8">
                  <c:v>0.41947565543071164</c:v>
                </c:pt>
              </c:numCache>
            </c:numRef>
          </c:val>
          <c:extLst>
            <c:ext xmlns:c16="http://schemas.microsoft.com/office/drawing/2014/chart" uri="{C3380CC4-5D6E-409C-BE32-E72D297353CC}">
              <c16:uniqueId val="{00000015-EBF3-45EF-9F58-A29754E45F21}"/>
            </c:ext>
          </c:extLst>
        </c:ser>
        <c:ser>
          <c:idx val="1"/>
          <c:order val="1"/>
          <c:tx>
            <c:strRef>
              <c:f>'5.4.1 G66'!$F$4</c:f>
              <c:strCache>
                <c:ptCount val="1"/>
                <c:pt idx="0">
                  <c:v>De 5 a 10 años</c:v>
                </c:pt>
              </c:strCache>
            </c:strRef>
          </c:tx>
          <c:spPr>
            <a:solidFill>
              <a:srgbClr val="404040"/>
            </a:solidFill>
            <a:ln>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Century Gothic" panose="020B0502020202020204" pitchFamily="34" charset="0"/>
                    <a:ea typeface="+mn-ea"/>
                    <a:cs typeface="+mn-cs"/>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'5.4.1 G66'!$D$5:$D$13</c:f>
              <c:strCache>
                <c:ptCount val="9"/>
                <c:pt idx="0">
                  <c:v>BA</c:v>
                </c:pt>
                <c:pt idx="1">
                  <c:v>ME</c:v>
                </c:pt>
                <c:pt idx="2">
                  <c:v>CC</c:v>
                </c:pt>
                <c:pt idx="3">
                  <c:v>NV</c:v>
                </c:pt>
                <c:pt idx="4">
                  <c:v>PL</c:v>
                </c:pt>
                <c:pt idx="5">
                  <c:v>LL</c:v>
                </c:pt>
                <c:pt idx="6">
                  <c:v>CO</c:v>
                </c:pt>
                <c:pt idx="7">
                  <c:v>DB</c:v>
                </c:pt>
                <c:pt idx="8">
                  <c:v>Total SES</c:v>
                </c:pt>
              </c:strCache>
            </c:strRef>
          </c:cat>
          <c:val>
            <c:numRef>
              <c:f>'5.4.1 G66'!$F$5:$F$13</c:f>
              <c:numCache>
                <c:formatCode>0%</c:formatCode>
                <c:ptCount val="9"/>
                <c:pt idx="0">
                  <c:v>0.13131313131313133</c:v>
                </c:pt>
                <c:pt idx="1">
                  <c:v>3.0303030303030304E-2</c:v>
                </c:pt>
                <c:pt idx="2">
                  <c:v>0.11428571428571428</c:v>
                </c:pt>
                <c:pt idx="3">
                  <c:v>0.2</c:v>
                </c:pt>
                <c:pt idx="4">
                  <c:v>0.13333333333333333</c:v>
                </c:pt>
                <c:pt idx="5">
                  <c:v>0.23529411764705882</c:v>
                </c:pt>
                <c:pt idx="6">
                  <c:v>0.42857142857142855</c:v>
                </c:pt>
                <c:pt idx="7">
                  <c:v>0.46666666666666667</c:v>
                </c:pt>
                <c:pt idx="8">
                  <c:v>0.14981273408239701</c:v>
                </c:pt>
              </c:numCache>
            </c:numRef>
          </c:val>
          <c:extLst>
            <c:ext xmlns:c16="http://schemas.microsoft.com/office/drawing/2014/chart" uri="{C3380CC4-5D6E-409C-BE32-E72D297353CC}">
              <c16:uniqueId val="{00000016-EBF3-45EF-9F58-A29754E45F21}"/>
            </c:ext>
          </c:extLst>
        </c:ser>
        <c:ser>
          <c:idx val="2"/>
          <c:order val="2"/>
          <c:tx>
            <c:strRef>
              <c:f>'5.4.1 G66'!$G$4</c:f>
              <c:strCache>
                <c:ptCount val="1"/>
                <c:pt idx="0">
                  <c:v>Más de 10 años</c:v>
                </c:pt>
              </c:strCache>
            </c:strRef>
          </c:tx>
          <c:spPr>
            <a:solidFill>
              <a:srgbClr val="83082A"/>
            </a:solidFill>
            <a:ln>
              <a:noFill/>
            </a:ln>
            <a:effectLst/>
          </c:spPr>
          <c:invertIfNegative val="0"/>
          <c:dLbls>
            <c:dLbl>
              <c:idx val="6"/>
              <c:delete val="1"/>
              <c:extLst>
                <c:ext xmlns:c15="http://schemas.microsoft.com/office/drawing/2012/chart" uri="{CE6537A1-D6FC-4f65-9D91-7224C49458BB}"/>
                <c:ext xmlns:c16="http://schemas.microsoft.com/office/drawing/2014/chart" uri="{C3380CC4-5D6E-409C-BE32-E72D297353CC}">
                  <c16:uniqueId val="{00000018-EBF3-45EF-9F58-A29754E45F21}"/>
                </c:ext>
              </c:extLst>
            </c:dLbl>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Century Gothic" panose="020B0502020202020204" pitchFamily="34" charset="0"/>
                    <a:ea typeface="+mn-ea"/>
                    <a:cs typeface="+mn-cs"/>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'5.4.1 G66'!$D$5:$D$13</c:f>
              <c:strCache>
                <c:ptCount val="9"/>
                <c:pt idx="0">
                  <c:v>BA</c:v>
                </c:pt>
                <c:pt idx="1">
                  <c:v>ME</c:v>
                </c:pt>
                <c:pt idx="2">
                  <c:v>CC</c:v>
                </c:pt>
                <c:pt idx="3">
                  <c:v>NV</c:v>
                </c:pt>
                <c:pt idx="4">
                  <c:v>PL</c:v>
                </c:pt>
                <c:pt idx="5">
                  <c:v>LL</c:v>
                </c:pt>
                <c:pt idx="6">
                  <c:v>CO</c:v>
                </c:pt>
                <c:pt idx="7">
                  <c:v>DB</c:v>
                </c:pt>
                <c:pt idx="8">
                  <c:v>Total SES</c:v>
                </c:pt>
              </c:strCache>
            </c:strRef>
          </c:cat>
          <c:val>
            <c:numRef>
              <c:f>'5.4.1 G66'!$G$5:$G$13</c:f>
              <c:numCache>
                <c:formatCode>0%</c:formatCode>
                <c:ptCount val="9"/>
                <c:pt idx="0">
                  <c:v>0.53535353535353536</c:v>
                </c:pt>
                <c:pt idx="1">
                  <c:v>0.51515151515151514</c:v>
                </c:pt>
                <c:pt idx="2">
                  <c:v>0.37142857142857144</c:v>
                </c:pt>
                <c:pt idx="3">
                  <c:v>0.3</c:v>
                </c:pt>
                <c:pt idx="4">
                  <c:v>0.33333333333333331</c:v>
                </c:pt>
                <c:pt idx="5">
                  <c:v>0.47058823529411764</c:v>
                </c:pt>
                <c:pt idx="6">
                  <c:v>0</c:v>
                </c:pt>
                <c:pt idx="7">
                  <c:v>0.2</c:v>
                </c:pt>
                <c:pt idx="8">
                  <c:v>0.43071161048689138</c:v>
                </c:pt>
              </c:numCache>
            </c:numRef>
          </c:val>
          <c:extLst>
            <c:ext xmlns:c16="http://schemas.microsoft.com/office/drawing/2014/chart" uri="{C3380CC4-5D6E-409C-BE32-E72D297353CC}">
              <c16:uniqueId val="{00000017-EBF3-45EF-9F58-A29754E45F21}"/>
            </c:ext>
          </c:extLst>
        </c:ser>
        <c:dLbls>
          <c:dLblPos val="ctr"/>
          <c:showLegendKey val="0"/>
          <c:showVal val="1"/>
          <c:showCatName val="0"/>
          <c:showSerName val="0"/>
          <c:showPercent val="0"/>
          <c:showBubbleSize val="0"/>
        </c:dLbls>
        <c:gapWidth val="150"/>
        <c:overlap val="100"/>
        <c:axId val="544641104"/>
        <c:axId val="544641432"/>
      </c:barChart>
      <c:catAx>
        <c:axId val="544641104"/>
        <c:scaling>
          <c:orientation val="minMax"/>
        </c:scaling>
        <c:delete val="0"/>
        <c:axPos val="b"/>
        <c:numFmt formatCode="General" sourceLinked="1"/>
        <c:majorTickMark val="none"/>
        <c:minorTickMark val="none"/>
        <c:tickLblPos val="low"/>
        <c:spPr>
          <a:noFill/>
          <a:ln w="9525" cap="flat" cmpd="sng" algn="ctr">
            <a:solidFill>
              <a:srgbClr val="404040"/>
            </a:solidFill>
            <a:round/>
          </a:ln>
          <a:effectLst/>
        </c:spPr>
        <c:txPr>
          <a:bodyPr rot="0" spcFirstLastPara="1" vertOverflow="ellipsis"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crossAx val="544641432"/>
        <c:crosses val="autoZero"/>
        <c:auto val="0"/>
        <c:lblAlgn val="ctr"/>
        <c:lblOffset val="400"/>
        <c:noMultiLvlLbl val="0"/>
      </c:catAx>
      <c:valAx>
        <c:axId val="544641432"/>
        <c:scaling>
          <c:orientation val="minMax"/>
        </c:scaling>
        <c:delete val="1"/>
        <c:axPos val="l"/>
        <c:title>
          <c:tx>
            <c:rich>
              <a:bodyPr rot="-540000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r>
                  <a:rPr lang="es-ES" b="1">
                    <a:solidFill>
                      <a:srgbClr val="404040"/>
                    </a:solidFill>
                  </a:rPr>
                  <a:t>Porcentaje sobre total</a:t>
                </a:r>
              </a:p>
            </c:rich>
          </c:tx>
          <c:overlay val="0"/>
          <c:spPr>
            <a:noFill/>
            <a:ln>
              <a:noFill/>
            </a:ln>
            <a:effectLst/>
          </c:spPr>
          <c:txPr>
            <a:bodyPr rot="-540000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title>
        <c:numFmt formatCode="0%" sourceLinked="0"/>
        <c:majorTickMark val="none"/>
        <c:minorTickMark val="none"/>
        <c:tickLblPos val="nextTo"/>
        <c:crossAx val="544641104"/>
        <c:crosses val="autoZero"/>
        <c:crossBetween val="between"/>
      </c:valAx>
      <c:spPr>
        <a:noFill/>
        <a:ln>
          <a:noFill/>
        </a:ln>
        <a:effectLst/>
      </c:spPr>
    </c:plotArea>
    <c:legend>
      <c:legendPos val="b"/>
      <c:layout>
        <c:manualLayout>
          <c:xMode val="edge"/>
          <c:yMode val="edge"/>
          <c:x val="0.15474348659003831"/>
          <c:y val="0.89276219999510986"/>
          <c:w val="0.69051302681992333"/>
          <c:h val="0.10114912881662601"/>
        </c:manualLayout>
      </c:layout>
      <c:overlay val="0"/>
      <c:spPr>
        <a:noFill/>
        <a:ln>
          <a:noFill/>
        </a:ln>
        <a:effectLst/>
      </c:spPr>
      <c:txPr>
        <a:bodyPr rot="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Century Gothic" panose="020B0502020202020204" pitchFamily="34" charset="0"/>
        </a:defRPr>
      </a:pPr>
      <a:endParaRPr lang="es-ES"/>
    </a:p>
  </c:tx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5093082537423845"/>
          <c:y val="4.23280305717256E-2"/>
          <c:w val="0.46928189881151511"/>
          <c:h val="0.879906156200987"/>
        </c:manualLayout>
      </c:layout>
      <c:lineChart>
        <c:grouping val="standard"/>
        <c:varyColors val="0"/>
        <c:ser>
          <c:idx val="0"/>
          <c:order val="0"/>
          <c:tx>
            <c:strRef>
              <c:f>'5.4.2 G67'!$D$6</c:f>
              <c:strCache>
                <c:ptCount val="1"/>
                <c:pt idx="0">
                  <c:v>Resto de CC. AA.</c:v>
                </c:pt>
              </c:strCache>
            </c:strRef>
          </c:tx>
          <c:spPr>
            <a:ln w="25400" cap="rnd">
              <a:noFill/>
              <a:round/>
            </a:ln>
            <a:effectLst/>
          </c:spPr>
          <c:marker>
            <c:symbol val="circle"/>
            <c:size val="5"/>
            <c:spPr>
              <a:solidFill>
                <a:srgbClr val="B4B4B4"/>
              </a:solidFill>
              <a:ln w="9525">
                <a:noFill/>
              </a:ln>
              <a:effectLst/>
            </c:spPr>
          </c:marker>
          <c:cat>
            <c:strRef>
              <c:f>'5.4.2 G67'!$L$5</c:f>
              <c:strCache>
                <c:ptCount val="1"/>
                <c:pt idx="0">
                  <c:v>TAC</c:v>
                </c:pt>
              </c:strCache>
            </c:strRef>
          </c:cat>
          <c:val>
            <c:numRef>
              <c:f>'5.4.2 G67'!$L$6</c:f>
              <c:numCache>
                <c:formatCode>#,##0</c:formatCode>
                <c:ptCount val="1"/>
                <c:pt idx="0">
                  <c:v>6040.6724137931033</c:v>
                </c:pt>
              </c:numCache>
            </c:numRef>
          </c:val>
          <c:smooth val="0"/>
          <c:extLst>
            <c:ext xmlns:c16="http://schemas.microsoft.com/office/drawing/2014/chart" uri="{C3380CC4-5D6E-409C-BE32-E72D297353CC}">
              <c16:uniqueId val="{00000000-8F39-4687-AB5A-945D888D056C}"/>
            </c:ext>
          </c:extLst>
        </c:ser>
        <c:ser>
          <c:idx val="1"/>
          <c:order val="1"/>
          <c:tx>
            <c:strRef>
              <c:f>'5.4.2 G67'!$D$7</c:f>
              <c:strCache>
                <c:ptCount val="1"/>
                <c:pt idx="0">
                  <c:v>ARA</c:v>
                </c:pt>
              </c:strCache>
            </c:strRef>
          </c:tx>
          <c:spPr>
            <a:ln w="25400" cap="rnd">
              <a:noFill/>
              <a:round/>
            </a:ln>
            <a:effectLst/>
          </c:spPr>
          <c:marker>
            <c:symbol val="circle"/>
            <c:size val="5"/>
            <c:spPr>
              <a:solidFill>
                <a:srgbClr val="B4B4B4"/>
              </a:solidFill>
              <a:ln w="9525">
                <a:noFill/>
              </a:ln>
              <a:effectLst/>
            </c:spPr>
          </c:marker>
          <c:cat>
            <c:strRef>
              <c:f>'5.4.2 G67'!$L$5</c:f>
              <c:strCache>
                <c:ptCount val="1"/>
                <c:pt idx="0">
                  <c:v>TAC</c:v>
                </c:pt>
              </c:strCache>
            </c:strRef>
          </c:cat>
          <c:val>
            <c:numRef>
              <c:f>'5.4.2 G67'!$L$7</c:f>
              <c:numCache>
                <c:formatCode>#,##0</c:formatCode>
                <c:ptCount val="1"/>
                <c:pt idx="0">
                  <c:v>4706.272727272727</c:v>
                </c:pt>
              </c:numCache>
            </c:numRef>
          </c:val>
          <c:smooth val="0"/>
          <c:extLst>
            <c:ext xmlns:c16="http://schemas.microsoft.com/office/drawing/2014/chart" uri="{C3380CC4-5D6E-409C-BE32-E72D297353CC}">
              <c16:uniqueId val="{00000001-8F39-4687-AB5A-945D888D056C}"/>
            </c:ext>
          </c:extLst>
        </c:ser>
        <c:ser>
          <c:idx val="2"/>
          <c:order val="2"/>
          <c:tx>
            <c:strRef>
              <c:f>'5.4.2 G67'!$D$8</c:f>
              <c:strCache>
                <c:ptCount val="1"/>
                <c:pt idx="0">
                  <c:v>NAV</c:v>
                </c:pt>
              </c:strCache>
            </c:strRef>
          </c:tx>
          <c:spPr>
            <a:ln w="25400" cap="rnd">
              <a:noFill/>
              <a:round/>
            </a:ln>
            <a:effectLst/>
          </c:spPr>
          <c:marker>
            <c:symbol val="circle"/>
            <c:size val="5"/>
            <c:spPr>
              <a:solidFill>
                <a:srgbClr val="B4B4B4"/>
              </a:solidFill>
              <a:ln w="9525">
                <a:noFill/>
              </a:ln>
              <a:effectLst/>
            </c:spPr>
          </c:marker>
          <c:cat>
            <c:strRef>
              <c:f>'5.4.2 G67'!$L$5</c:f>
              <c:strCache>
                <c:ptCount val="1"/>
                <c:pt idx="0">
                  <c:v>TAC</c:v>
                </c:pt>
              </c:strCache>
            </c:strRef>
          </c:cat>
          <c:val>
            <c:numRef>
              <c:f>'5.4.2 G67'!$L$8</c:f>
              <c:numCache>
                <c:formatCode>#,##0</c:formatCode>
                <c:ptCount val="1"/>
                <c:pt idx="0">
                  <c:v>4073.8333333333335</c:v>
                </c:pt>
              </c:numCache>
            </c:numRef>
          </c:val>
          <c:smooth val="0"/>
          <c:extLst>
            <c:ext xmlns:c16="http://schemas.microsoft.com/office/drawing/2014/chart" uri="{C3380CC4-5D6E-409C-BE32-E72D297353CC}">
              <c16:uniqueId val="{00000002-8F39-4687-AB5A-945D888D056C}"/>
            </c:ext>
          </c:extLst>
        </c:ser>
        <c:ser>
          <c:idx val="3"/>
          <c:order val="3"/>
          <c:tx>
            <c:strRef>
              <c:f>'5.4.2 G67'!$D$9</c:f>
              <c:strCache>
                <c:ptCount val="1"/>
                <c:pt idx="0">
                  <c:v>CAN</c:v>
                </c:pt>
              </c:strCache>
            </c:strRef>
          </c:tx>
          <c:spPr>
            <a:ln w="25400" cap="rnd">
              <a:noFill/>
              <a:round/>
            </a:ln>
            <a:effectLst/>
          </c:spPr>
          <c:marker>
            <c:symbol val="circle"/>
            <c:size val="5"/>
            <c:spPr>
              <a:solidFill>
                <a:srgbClr val="B4B4B4"/>
              </a:solidFill>
              <a:ln w="9525">
                <a:noFill/>
              </a:ln>
              <a:effectLst/>
            </c:spPr>
          </c:marker>
          <c:cat>
            <c:strRef>
              <c:f>'5.4.2 G67'!$L$5</c:f>
              <c:strCache>
                <c:ptCount val="1"/>
                <c:pt idx="0">
                  <c:v>TAC</c:v>
                </c:pt>
              </c:strCache>
            </c:strRef>
          </c:cat>
          <c:val>
            <c:numRef>
              <c:f>'5.4.2 G67'!$L$9</c:f>
              <c:numCache>
                <c:formatCode>#,##0</c:formatCode>
                <c:ptCount val="1"/>
                <c:pt idx="0">
                  <c:v>6449.545454545455</c:v>
                </c:pt>
              </c:numCache>
            </c:numRef>
          </c:val>
          <c:smooth val="0"/>
          <c:extLst>
            <c:ext xmlns:c16="http://schemas.microsoft.com/office/drawing/2014/chart" uri="{C3380CC4-5D6E-409C-BE32-E72D297353CC}">
              <c16:uniqueId val="{00000003-8F39-4687-AB5A-945D888D056C}"/>
            </c:ext>
          </c:extLst>
        </c:ser>
        <c:ser>
          <c:idx val="4"/>
          <c:order val="4"/>
          <c:tx>
            <c:strRef>
              <c:f>'5.4.2 G67'!$D$10</c:f>
              <c:strCache>
                <c:ptCount val="1"/>
                <c:pt idx="0">
                  <c:v>CNT</c:v>
                </c:pt>
              </c:strCache>
            </c:strRef>
          </c:tx>
          <c:spPr>
            <a:ln w="25400" cap="rnd">
              <a:noFill/>
              <a:round/>
            </a:ln>
            <a:effectLst/>
          </c:spPr>
          <c:marker>
            <c:symbol val="circle"/>
            <c:size val="5"/>
            <c:spPr>
              <a:solidFill>
                <a:srgbClr val="B4B4B4"/>
              </a:solidFill>
              <a:ln w="9525">
                <a:noFill/>
              </a:ln>
              <a:effectLst/>
            </c:spPr>
          </c:marker>
          <c:cat>
            <c:strRef>
              <c:f>'5.4.2 G67'!$L$5</c:f>
              <c:strCache>
                <c:ptCount val="1"/>
                <c:pt idx="0">
                  <c:v>TAC</c:v>
                </c:pt>
              </c:strCache>
            </c:strRef>
          </c:cat>
          <c:val>
            <c:numRef>
              <c:f>'5.4.2 G67'!$L$10</c:f>
              <c:numCache>
                <c:formatCode>#,##0</c:formatCode>
                <c:ptCount val="1"/>
                <c:pt idx="0">
                  <c:v>7302.375</c:v>
                </c:pt>
              </c:numCache>
            </c:numRef>
          </c:val>
          <c:smooth val="0"/>
          <c:extLst>
            <c:ext xmlns:c16="http://schemas.microsoft.com/office/drawing/2014/chart" uri="{C3380CC4-5D6E-409C-BE32-E72D297353CC}">
              <c16:uniqueId val="{00000004-8F39-4687-AB5A-945D888D056C}"/>
            </c:ext>
          </c:extLst>
        </c:ser>
        <c:ser>
          <c:idx val="5"/>
          <c:order val="5"/>
          <c:tx>
            <c:strRef>
              <c:f>'5.4.2 G67'!$D$11</c:f>
              <c:strCache>
                <c:ptCount val="1"/>
                <c:pt idx="0">
                  <c:v>CYL</c:v>
                </c:pt>
              </c:strCache>
            </c:strRef>
          </c:tx>
          <c:spPr>
            <a:ln w="25400" cap="rnd">
              <a:noFill/>
              <a:round/>
            </a:ln>
            <a:effectLst/>
          </c:spPr>
          <c:marker>
            <c:symbol val="circle"/>
            <c:size val="5"/>
            <c:spPr>
              <a:solidFill>
                <a:srgbClr val="B4B4B4"/>
              </a:solidFill>
              <a:ln w="9525">
                <a:noFill/>
              </a:ln>
              <a:effectLst/>
            </c:spPr>
          </c:marker>
          <c:cat>
            <c:strRef>
              <c:f>'5.4.2 G67'!$L$5</c:f>
              <c:strCache>
                <c:ptCount val="1"/>
                <c:pt idx="0">
                  <c:v>TAC</c:v>
                </c:pt>
              </c:strCache>
            </c:strRef>
          </c:cat>
          <c:val>
            <c:numRef>
              <c:f>'5.4.2 G67'!$L$11</c:f>
              <c:numCache>
                <c:formatCode>#,##0</c:formatCode>
                <c:ptCount val="1"/>
                <c:pt idx="0">
                  <c:v>7682.875</c:v>
                </c:pt>
              </c:numCache>
            </c:numRef>
          </c:val>
          <c:smooth val="0"/>
          <c:extLst>
            <c:ext xmlns:c16="http://schemas.microsoft.com/office/drawing/2014/chart" uri="{C3380CC4-5D6E-409C-BE32-E72D297353CC}">
              <c16:uniqueId val="{00000005-8F39-4687-AB5A-945D888D056C}"/>
            </c:ext>
          </c:extLst>
        </c:ser>
        <c:ser>
          <c:idx val="6"/>
          <c:order val="6"/>
          <c:tx>
            <c:strRef>
              <c:f>'5.4.2 G67'!$D$12</c:f>
              <c:strCache>
                <c:ptCount val="1"/>
                <c:pt idx="0">
                  <c:v>CLM</c:v>
                </c:pt>
              </c:strCache>
            </c:strRef>
          </c:tx>
          <c:spPr>
            <a:ln w="25400" cap="rnd">
              <a:noFill/>
              <a:round/>
            </a:ln>
            <a:effectLst/>
          </c:spPr>
          <c:marker>
            <c:symbol val="circle"/>
            <c:size val="5"/>
            <c:spPr>
              <a:solidFill>
                <a:srgbClr val="B4B4B4"/>
              </a:solidFill>
              <a:ln w="9525">
                <a:noFill/>
              </a:ln>
              <a:effectLst/>
            </c:spPr>
          </c:marker>
          <c:cat>
            <c:strRef>
              <c:f>'5.4.2 G67'!$L$5</c:f>
              <c:strCache>
                <c:ptCount val="1"/>
                <c:pt idx="0">
                  <c:v>TAC</c:v>
                </c:pt>
              </c:strCache>
            </c:strRef>
          </c:cat>
          <c:val>
            <c:numRef>
              <c:f>'5.4.2 G67'!$L$12</c:f>
              <c:numCache>
                <c:formatCode>#,##0</c:formatCode>
                <c:ptCount val="1"/>
                <c:pt idx="0">
                  <c:v>4960.8125</c:v>
                </c:pt>
              </c:numCache>
            </c:numRef>
          </c:val>
          <c:smooth val="0"/>
          <c:extLst>
            <c:ext xmlns:c16="http://schemas.microsoft.com/office/drawing/2014/chart" uri="{C3380CC4-5D6E-409C-BE32-E72D297353CC}">
              <c16:uniqueId val="{00000006-8F39-4687-AB5A-945D888D056C}"/>
            </c:ext>
          </c:extLst>
        </c:ser>
        <c:ser>
          <c:idx val="7"/>
          <c:order val="7"/>
          <c:tx>
            <c:strRef>
              <c:f>'5.4.2 G67'!$D$13</c:f>
              <c:strCache>
                <c:ptCount val="1"/>
                <c:pt idx="0">
                  <c:v>CAT</c:v>
                </c:pt>
              </c:strCache>
            </c:strRef>
          </c:tx>
          <c:spPr>
            <a:ln w="25400" cap="rnd">
              <a:noFill/>
              <a:round/>
            </a:ln>
            <a:effectLst/>
          </c:spPr>
          <c:marker>
            <c:symbol val="circle"/>
            <c:size val="5"/>
            <c:spPr>
              <a:solidFill>
                <a:srgbClr val="B4B4B4"/>
              </a:solidFill>
              <a:ln w="9525">
                <a:noFill/>
              </a:ln>
              <a:effectLst/>
            </c:spPr>
          </c:marker>
          <c:cat>
            <c:strRef>
              <c:f>'5.4.2 G67'!$L$5</c:f>
              <c:strCache>
                <c:ptCount val="1"/>
                <c:pt idx="0">
                  <c:v>TAC</c:v>
                </c:pt>
              </c:strCache>
            </c:strRef>
          </c:cat>
          <c:val>
            <c:numRef>
              <c:f>'5.4.2 G67'!$L$13</c:f>
              <c:numCache>
                <c:formatCode>#,##0</c:formatCode>
                <c:ptCount val="1"/>
                <c:pt idx="0">
                  <c:v>7938.8265306122448</c:v>
                </c:pt>
              </c:numCache>
            </c:numRef>
          </c:val>
          <c:smooth val="0"/>
          <c:extLst>
            <c:ext xmlns:c16="http://schemas.microsoft.com/office/drawing/2014/chart" uri="{C3380CC4-5D6E-409C-BE32-E72D297353CC}">
              <c16:uniqueId val="{00000007-8F39-4687-AB5A-945D888D056C}"/>
            </c:ext>
          </c:extLst>
        </c:ser>
        <c:ser>
          <c:idx val="8"/>
          <c:order val="8"/>
          <c:tx>
            <c:strRef>
              <c:f>'5.4.2 G67'!$D$14</c:f>
              <c:strCache>
                <c:ptCount val="1"/>
                <c:pt idx="0">
                  <c:v>CVA</c:v>
                </c:pt>
              </c:strCache>
            </c:strRef>
          </c:tx>
          <c:spPr>
            <a:ln w="25400" cap="rnd">
              <a:noFill/>
              <a:round/>
            </a:ln>
            <a:effectLst/>
          </c:spPr>
          <c:marker>
            <c:symbol val="circle"/>
            <c:size val="5"/>
            <c:spPr>
              <a:solidFill>
                <a:srgbClr val="B4B4B4"/>
              </a:solidFill>
              <a:ln w="9525">
                <a:noFill/>
              </a:ln>
              <a:effectLst/>
            </c:spPr>
          </c:marker>
          <c:cat>
            <c:strRef>
              <c:f>'5.4.2 G67'!$L$5</c:f>
              <c:strCache>
                <c:ptCount val="1"/>
                <c:pt idx="0">
                  <c:v>TAC</c:v>
                </c:pt>
              </c:strCache>
            </c:strRef>
          </c:cat>
          <c:val>
            <c:numRef>
              <c:f>'5.4.2 G67'!$L$14</c:f>
              <c:numCache>
                <c:formatCode>#,##0</c:formatCode>
                <c:ptCount val="1"/>
                <c:pt idx="0">
                  <c:v>6618.2428571428572</c:v>
                </c:pt>
              </c:numCache>
            </c:numRef>
          </c:val>
          <c:smooth val="0"/>
          <c:extLst>
            <c:ext xmlns:c16="http://schemas.microsoft.com/office/drawing/2014/chart" uri="{C3380CC4-5D6E-409C-BE32-E72D297353CC}">
              <c16:uniqueId val="{00000008-8F39-4687-AB5A-945D888D056C}"/>
            </c:ext>
          </c:extLst>
        </c:ser>
        <c:ser>
          <c:idx val="9"/>
          <c:order val="9"/>
          <c:tx>
            <c:strRef>
              <c:f>'5.4.2 G67'!$D$15</c:f>
              <c:strCache>
                <c:ptCount val="1"/>
                <c:pt idx="0">
                  <c:v>EXT</c:v>
                </c:pt>
              </c:strCache>
            </c:strRef>
          </c:tx>
          <c:spPr>
            <a:ln w="25400" cap="rnd">
              <a:noFill/>
              <a:round/>
            </a:ln>
            <a:effectLst/>
          </c:spPr>
          <c:marker>
            <c:symbol val="triangle"/>
            <c:size val="9"/>
            <c:spPr>
              <a:solidFill>
                <a:srgbClr val="83082A"/>
              </a:solidFill>
              <a:ln w="9525">
                <a:noFill/>
              </a:ln>
              <a:effectLst/>
            </c:spPr>
          </c:marker>
          <c:cat>
            <c:strRef>
              <c:f>'5.4.2 G67'!$L$5</c:f>
              <c:strCache>
                <c:ptCount val="1"/>
                <c:pt idx="0">
                  <c:v>TAC</c:v>
                </c:pt>
              </c:strCache>
            </c:strRef>
          </c:cat>
          <c:val>
            <c:numRef>
              <c:f>'5.4.2 G67'!$L$15</c:f>
              <c:numCache>
                <c:formatCode>#,##0</c:formatCode>
                <c:ptCount val="1"/>
                <c:pt idx="0">
                  <c:v>4877.75</c:v>
                </c:pt>
              </c:numCache>
            </c:numRef>
          </c:val>
          <c:smooth val="0"/>
          <c:extLst>
            <c:ext xmlns:c16="http://schemas.microsoft.com/office/drawing/2014/chart" uri="{C3380CC4-5D6E-409C-BE32-E72D297353CC}">
              <c16:uniqueId val="{00000009-8F39-4687-AB5A-945D888D056C}"/>
            </c:ext>
          </c:extLst>
        </c:ser>
        <c:ser>
          <c:idx val="10"/>
          <c:order val="10"/>
          <c:tx>
            <c:strRef>
              <c:f>'5.4.2 G67'!$D$16</c:f>
              <c:strCache>
                <c:ptCount val="1"/>
                <c:pt idx="0">
                  <c:v>GAL</c:v>
                </c:pt>
              </c:strCache>
            </c:strRef>
          </c:tx>
          <c:spPr>
            <a:ln w="25400" cap="rnd">
              <a:noFill/>
              <a:round/>
            </a:ln>
            <a:effectLst/>
          </c:spPr>
          <c:marker>
            <c:symbol val="circle"/>
            <c:size val="5"/>
            <c:spPr>
              <a:solidFill>
                <a:srgbClr val="B4B4B4"/>
              </a:solidFill>
              <a:ln w="9525">
                <a:noFill/>
              </a:ln>
              <a:effectLst/>
            </c:spPr>
          </c:marker>
          <c:cat>
            <c:strRef>
              <c:f>'5.4.2 G67'!$L$5</c:f>
              <c:strCache>
                <c:ptCount val="1"/>
                <c:pt idx="0">
                  <c:v>TAC</c:v>
                </c:pt>
              </c:strCache>
            </c:strRef>
          </c:cat>
          <c:val>
            <c:numRef>
              <c:f>'5.4.2 G67'!$L$16</c:f>
              <c:numCache>
                <c:formatCode>#,##0</c:formatCode>
                <c:ptCount val="1"/>
                <c:pt idx="0">
                  <c:v>6796.9761904761908</c:v>
                </c:pt>
              </c:numCache>
            </c:numRef>
          </c:val>
          <c:smooth val="0"/>
          <c:extLst>
            <c:ext xmlns:c16="http://schemas.microsoft.com/office/drawing/2014/chart" uri="{C3380CC4-5D6E-409C-BE32-E72D297353CC}">
              <c16:uniqueId val="{0000000A-8F39-4687-AB5A-945D888D056C}"/>
            </c:ext>
          </c:extLst>
        </c:ser>
        <c:ser>
          <c:idx val="11"/>
          <c:order val="11"/>
          <c:tx>
            <c:strRef>
              <c:f>'5.4.2 G67'!$D$17</c:f>
              <c:strCache>
                <c:ptCount val="1"/>
                <c:pt idx="0">
                  <c:v>BAL</c:v>
                </c:pt>
              </c:strCache>
            </c:strRef>
          </c:tx>
          <c:spPr>
            <a:ln w="25400" cap="rnd">
              <a:noFill/>
              <a:round/>
            </a:ln>
            <a:effectLst/>
          </c:spPr>
          <c:marker>
            <c:symbol val="circle"/>
            <c:size val="5"/>
            <c:spPr>
              <a:solidFill>
                <a:srgbClr val="B4B4B4"/>
              </a:solidFill>
              <a:ln w="9525">
                <a:noFill/>
              </a:ln>
              <a:effectLst/>
            </c:spPr>
          </c:marker>
          <c:cat>
            <c:strRef>
              <c:f>'5.4.2 G67'!$L$5</c:f>
              <c:strCache>
                <c:ptCount val="1"/>
                <c:pt idx="0">
                  <c:v>TAC</c:v>
                </c:pt>
              </c:strCache>
            </c:strRef>
          </c:cat>
          <c:val>
            <c:numRef>
              <c:f>'5.4.2 G67'!$L$17</c:f>
              <c:numCache>
                <c:formatCode>#,##0</c:formatCode>
                <c:ptCount val="1"/>
                <c:pt idx="0">
                  <c:v>6210.333333333333</c:v>
                </c:pt>
              </c:numCache>
            </c:numRef>
          </c:val>
          <c:smooth val="0"/>
          <c:extLst>
            <c:ext xmlns:c16="http://schemas.microsoft.com/office/drawing/2014/chart" uri="{C3380CC4-5D6E-409C-BE32-E72D297353CC}">
              <c16:uniqueId val="{0000000B-8F39-4687-AB5A-945D888D056C}"/>
            </c:ext>
          </c:extLst>
        </c:ser>
        <c:ser>
          <c:idx val="12"/>
          <c:order val="12"/>
          <c:tx>
            <c:strRef>
              <c:f>'5.4.2 G67'!$D$18</c:f>
              <c:strCache>
                <c:ptCount val="1"/>
                <c:pt idx="0">
                  <c:v>RIO</c:v>
                </c:pt>
              </c:strCache>
            </c:strRef>
          </c:tx>
          <c:spPr>
            <a:ln w="25400" cap="rnd">
              <a:noFill/>
              <a:round/>
            </a:ln>
            <a:effectLst/>
          </c:spPr>
          <c:marker>
            <c:symbol val="circle"/>
            <c:size val="5"/>
            <c:spPr>
              <a:solidFill>
                <a:srgbClr val="B4B4B4"/>
              </a:solidFill>
              <a:ln w="9525">
                <a:noFill/>
              </a:ln>
              <a:effectLst/>
            </c:spPr>
          </c:marker>
          <c:cat>
            <c:strRef>
              <c:f>'5.4.2 G67'!$L$5</c:f>
              <c:strCache>
                <c:ptCount val="1"/>
                <c:pt idx="0">
                  <c:v>TAC</c:v>
                </c:pt>
              </c:strCache>
            </c:strRef>
          </c:cat>
          <c:val>
            <c:numRef>
              <c:f>'5.4.2 G67'!$L$18</c:f>
              <c:numCache>
                <c:formatCode>#,##0</c:formatCode>
                <c:ptCount val="1"/>
                <c:pt idx="0">
                  <c:v>5983.666666666667</c:v>
                </c:pt>
              </c:numCache>
            </c:numRef>
          </c:val>
          <c:smooth val="0"/>
          <c:extLst>
            <c:ext xmlns:c16="http://schemas.microsoft.com/office/drawing/2014/chart" uri="{C3380CC4-5D6E-409C-BE32-E72D297353CC}">
              <c16:uniqueId val="{0000000C-8F39-4687-AB5A-945D888D056C}"/>
            </c:ext>
          </c:extLst>
        </c:ser>
        <c:ser>
          <c:idx val="13"/>
          <c:order val="13"/>
          <c:tx>
            <c:strRef>
              <c:f>'5.4.2 G67'!$D$19</c:f>
              <c:strCache>
                <c:ptCount val="1"/>
                <c:pt idx="0">
                  <c:v>MAD</c:v>
                </c:pt>
              </c:strCache>
            </c:strRef>
          </c:tx>
          <c:spPr>
            <a:ln w="25400" cap="rnd">
              <a:noFill/>
              <a:round/>
            </a:ln>
            <a:effectLst/>
          </c:spPr>
          <c:marker>
            <c:symbol val="circle"/>
            <c:size val="5"/>
            <c:spPr>
              <a:solidFill>
                <a:srgbClr val="B4B4B4"/>
              </a:solidFill>
              <a:ln w="9525">
                <a:noFill/>
              </a:ln>
              <a:effectLst/>
            </c:spPr>
          </c:marker>
          <c:cat>
            <c:strRef>
              <c:f>'5.4.2 G67'!$L$5</c:f>
              <c:strCache>
                <c:ptCount val="1"/>
                <c:pt idx="0">
                  <c:v>TAC</c:v>
                </c:pt>
              </c:strCache>
            </c:strRef>
          </c:cat>
          <c:val>
            <c:numRef>
              <c:f>'5.4.2 G67'!$L$19</c:f>
              <c:numCache>
                <c:formatCode>#,##0</c:formatCode>
                <c:ptCount val="1"/>
                <c:pt idx="0">
                  <c:v>8654.6</c:v>
                </c:pt>
              </c:numCache>
            </c:numRef>
          </c:val>
          <c:smooth val="0"/>
          <c:extLst>
            <c:ext xmlns:c16="http://schemas.microsoft.com/office/drawing/2014/chart" uri="{C3380CC4-5D6E-409C-BE32-E72D297353CC}">
              <c16:uniqueId val="{0000000D-8F39-4687-AB5A-945D888D056C}"/>
            </c:ext>
          </c:extLst>
        </c:ser>
        <c:ser>
          <c:idx val="14"/>
          <c:order val="14"/>
          <c:tx>
            <c:strRef>
              <c:f>'5.4.2 G67'!$D$20</c:f>
              <c:strCache>
                <c:ptCount val="1"/>
                <c:pt idx="0">
                  <c:v>PVA</c:v>
                </c:pt>
              </c:strCache>
            </c:strRef>
          </c:tx>
          <c:spPr>
            <a:ln w="25400" cap="rnd">
              <a:noFill/>
              <a:round/>
            </a:ln>
            <a:effectLst/>
          </c:spPr>
          <c:marker>
            <c:symbol val="circle"/>
            <c:size val="5"/>
            <c:spPr>
              <a:solidFill>
                <a:srgbClr val="B4B4B4"/>
              </a:solidFill>
              <a:ln w="9525">
                <a:noFill/>
              </a:ln>
              <a:effectLst/>
            </c:spPr>
          </c:marker>
          <c:cat>
            <c:strRef>
              <c:f>'5.4.2 G67'!$L$5</c:f>
              <c:strCache>
                <c:ptCount val="1"/>
                <c:pt idx="0">
                  <c:v>TAC</c:v>
                </c:pt>
              </c:strCache>
            </c:strRef>
          </c:cat>
          <c:val>
            <c:numRef>
              <c:f>'5.4.2 G67'!$L$20</c:f>
              <c:numCache>
                <c:formatCode>#,##0</c:formatCode>
                <c:ptCount val="1"/>
                <c:pt idx="0">
                  <c:v>6618.6129032258068</c:v>
                </c:pt>
              </c:numCache>
            </c:numRef>
          </c:val>
          <c:smooth val="0"/>
          <c:extLst>
            <c:ext xmlns:c16="http://schemas.microsoft.com/office/drawing/2014/chart" uri="{C3380CC4-5D6E-409C-BE32-E72D297353CC}">
              <c16:uniqueId val="{0000000E-8F39-4687-AB5A-945D888D056C}"/>
            </c:ext>
          </c:extLst>
        </c:ser>
        <c:ser>
          <c:idx val="15"/>
          <c:order val="15"/>
          <c:tx>
            <c:strRef>
              <c:f>'5.4.2 G67'!$D$21</c:f>
              <c:strCache>
                <c:ptCount val="1"/>
                <c:pt idx="0">
                  <c:v>AST</c:v>
                </c:pt>
              </c:strCache>
            </c:strRef>
          </c:tx>
          <c:spPr>
            <a:ln w="25400" cap="rnd">
              <a:noFill/>
              <a:round/>
            </a:ln>
            <a:effectLst/>
          </c:spPr>
          <c:marker>
            <c:symbol val="circle"/>
            <c:size val="5"/>
            <c:spPr>
              <a:solidFill>
                <a:srgbClr val="B4B4B4"/>
              </a:solidFill>
              <a:ln w="9525">
                <a:noFill/>
              </a:ln>
              <a:effectLst/>
            </c:spPr>
          </c:marker>
          <c:cat>
            <c:strRef>
              <c:f>'5.4.2 G67'!$L$5</c:f>
              <c:strCache>
                <c:ptCount val="1"/>
                <c:pt idx="0">
                  <c:v>TAC</c:v>
                </c:pt>
              </c:strCache>
            </c:strRef>
          </c:cat>
          <c:val>
            <c:numRef>
              <c:f>'5.4.2 G67'!$L$21</c:f>
              <c:numCache>
                <c:formatCode>#,##0</c:formatCode>
                <c:ptCount val="1"/>
                <c:pt idx="0">
                  <c:v>6049.75</c:v>
                </c:pt>
              </c:numCache>
            </c:numRef>
          </c:val>
          <c:smooth val="0"/>
          <c:extLst>
            <c:ext xmlns:c16="http://schemas.microsoft.com/office/drawing/2014/chart" uri="{C3380CC4-5D6E-409C-BE32-E72D297353CC}">
              <c16:uniqueId val="{0000000F-8F39-4687-AB5A-945D888D056C}"/>
            </c:ext>
          </c:extLst>
        </c:ser>
        <c:ser>
          <c:idx val="16"/>
          <c:order val="16"/>
          <c:tx>
            <c:strRef>
              <c:f>'5.4.2 G67'!$D$22</c:f>
              <c:strCache>
                <c:ptCount val="1"/>
                <c:pt idx="0">
                  <c:v>MUR</c:v>
                </c:pt>
              </c:strCache>
            </c:strRef>
          </c:tx>
          <c:spPr>
            <a:ln w="25400" cap="rnd">
              <a:noFill/>
              <a:round/>
            </a:ln>
            <a:effectLst/>
          </c:spPr>
          <c:marker>
            <c:symbol val="circle"/>
            <c:size val="5"/>
            <c:spPr>
              <a:solidFill>
                <a:srgbClr val="B4B4B4"/>
              </a:solidFill>
              <a:ln w="9525">
                <a:noFill/>
              </a:ln>
              <a:effectLst/>
            </c:spPr>
          </c:marker>
          <c:cat>
            <c:strRef>
              <c:f>'5.4.2 G67'!$L$5</c:f>
              <c:strCache>
                <c:ptCount val="1"/>
                <c:pt idx="0">
                  <c:v>TAC</c:v>
                </c:pt>
              </c:strCache>
            </c:strRef>
          </c:cat>
          <c:val>
            <c:numRef>
              <c:f>'5.4.2 G67'!$L$22</c:f>
              <c:numCache>
                <c:formatCode>#,##0</c:formatCode>
                <c:ptCount val="1"/>
                <c:pt idx="0">
                  <c:v>4675.565217391304</c:v>
                </c:pt>
              </c:numCache>
            </c:numRef>
          </c:val>
          <c:smooth val="0"/>
          <c:extLst>
            <c:ext xmlns:c16="http://schemas.microsoft.com/office/drawing/2014/chart" uri="{C3380CC4-5D6E-409C-BE32-E72D297353CC}">
              <c16:uniqueId val="{00000010-8F39-4687-AB5A-945D888D056C}"/>
            </c:ext>
          </c:extLst>
        </c:ser>
        <c:ser>
          <c:idx val="17"/>
          <c:order val="17"/>
          <c:tx>
            <c:strRef>
              <c:f>'5.4.2 G67'!$D$23</c:f>
              <c:strCache>
                <c:ptCount val="1"/>
                <c:pt idx="0">
                  <c:v>Total nacional </c:v>
                </c:pt>
              </c:strCache>
            </c:strRef>
          </c:tx>
          <c:spPr>
            <a:ln w="25400" cap="rnd">
              <a:noFill/>
              <a:round/>
            </a:ln>
            <a:effectLst/>
          </c:spPr>
          <c:marker>
            <c:symbol val="square"/>
            <c:size val="7"/>
            <c:spPr>
              <a:solidFill>
                <a:srgbClr val="404040"/>
              </a:solidFill>
              <a:ln w="9525">
                <a:noFill/>
              </a:ln>
              <a:effectLst/>
            </c:spPr>
          </c:marker>
          <c:cat>
            <c:strRef>
              <c:f>'5.4.2 G67'!$L$5</c:f>
              <c:strCache>
                <c:ptCount val="1"/>
                <c:pt idx="0">
                  <c:v>TAC</c:v>
                </c:pt>
              </c:strCache>
            </c:strRef>
          </c:cat>
          <c:val>
            <c:numRef>
              <c:f>'5.4.2 G67'!$L$23</c:f>
              <c:numCache>
                <c:formatCode>#,##0</c:formatCode>
                <c:ptCount val="1"/>
                <c:pt idx="0">
                  <c:v>6658.414556962025</c:v>
                </c:pt>
              </c:numCache>
            </c:numRef>
          </c:val>
          <c:smooth val="0"/>
          <c:extLst>
            <c:ext xmlns:c16="http://schemas.microsoft.com/office/drawing/2014/chart" uri="{C3380CC4-5D6E-409C-BE32-E72D297353CC}">
              <c16:uniqueId val="{00000011-8F39-4687-AB5A-945D888D056C}"/>
            </c:ext>
          </c:extLst>
        </c:ser>
        <c:dLbls>
          <c:showLegendKey val="0"/>
          <c:showVal val="0"/>
          <c:showCatName val="0"/>
          <c:showSerName val="0"/>
          <c:showPercent val="0"/>
          <c:showBubbleSize val="0"/>
        </c:dLbls>
        <c:marker val="1"/>
        <c:smooth val="0"/>
        <c:axId val="544641104"/>
        <c:axId val="544641432"/>
        <c:extLst/>
      </c:lineChart>
      <c:catAx>
        <c:axId val="5446411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50" b="0" i="0" u="none" strike="noStrike" kern="1200" baseline="0">
                <a:solidFill>
                  <a:sysClr val="windowText" lastClr="000000"/>
                </a:solidFill>
                <a:latin typeface="Century Gothic" panose="020B0502020202020204" pitchFamily="34" charset="0"/>
                <a:ea typeface="+mn-ea"/>
                <a:cs typeface="+mn-cs"/>
              </a:defRPr>
            </a:pPr>
            <a:endParaRPr lang="es-ES"/>
          </a:p>
        </c:txPr>
        <c:crossAx val="544641432"/>
        <c:crosses val="autoZero"/>
        <c:auto val="0"/>
        <c:lblAlgn val="ctr"/>
        <c:lblOffset val="100"/>
        <c:tickMarkSkip val="1"/>
        <c:noMultiLvlLbl val="0"/>
      </c:catAx>
      <c:valAx>
        <c:axId val="544641432"/>
        <c:scaling>
          <c:orientation val="minMax"/>
          <c:max val="16500"/>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Century Gothic" panose="020B0502020202020204" pitchFamily="34" charset="0"/>
                <a:ea typeface="+mn-ea"/>
                <a:cs typeface="+mn-cs"/>
              </a:defRPr>
            </a:pPr>
            <a:endParaRPr lang="es-ES"/>
          </a:p>
        </c:txPr>
        <c:crossAx val="544641104"/>
        <c:crosses val="autoZero"/>
        <c:crossBetween val="between"/>
        <c:majorUnit val="1500"/>
      </c:valAx>
      <c:spPr>
        <a:noFill/>
        <a:ln>
          <a:noFill/>
        </a:ln>
        <a:effectLst/>
      </c:spPr>
    </c:plotArea>
    <c:plotVisOnly val="1"/>
    <c:dispBlanksAs val="gap"/>
    <c:showDLblsOverMax val="0"/>
  </c:chart>
  <c:spPr>
    <a:solidFill>
      <a:schemeClr val="bg1"/>
    </a:solidFill>
    <a:ln w="9525" cap="flat" cmpd="sng" algn="ctr">
      <a:solidFill>
        <a:schemeClr val="bg1">
          <a:lumMod val="95000"/>
        </a:schemeClr>
      </a:solidFill>
      <a:round/>
    </a:ln>
    <a:effectLst/>
  </c:spPr>
  <c:txPr>
    <a:bodyPr/>
    <a:lstStyle/>
    <a:p>
      <a:pPr>
        <a:defRPr sz="900">
          <a:solidFill>
            <a:sysClr val="windowText" lastClr="000000"/>
          </a:solidFill>
          <a:latin typeface="Century Gothic" panose="020B0502020202020204" pitchFamily="34" charset="0"/>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469773884482711E-2"/>
          <c:y val="5.7328343264227442E-2"/>
          <c:w val="0.90072864986819845"/>
          <c:h val="0.60666477897605098"/>
        </c:manualLayout>
      </c:layout>
      <c:barChart>
        <c:barDir val="col"/>
        <c:grouping val="clustered"/>
        <c:varyColors val="0"/>
        <c:ser>
          <c:idx val="0"/>
          <c:order val="0"/>
          <c:spPr>
            <a:solidFill>
              <a:srgbClr val="B4B4B4"/>
            </a:solidFill>
            <a:ln>
              <a:noFill/>
            </a:ln>
            <a:effectLst/>
          </c:spPr>
          <c:invertIfNegative val="0"/>
          <c:dPt>
            <c:idx val="2"/>
            <c:invertIfNegative val="0"/>
            <c:bubble3D val="0"/>
            <c:spPr>
              <a:solidFill>
                <a:srgbClr val="83082A"/>
              </a:solidFill>
              <a:ln>
                <a:noFill/>
              </a:ln>
              <a:effectLst/>
            </c:spPr>
            <c:extLst>
              <c:ext xmlns:c16="http://schemas.microsoft.com/office/drawing/2014/chart" uri="{C3380CC4-5D6E-409C-BE32-E72D297353CC}">
                <c16:uniqueId val="{00000001-9E46-4F3F-BC6E-EB4DC8CB2F36}"/>
              </c:ext>
            </c:extLst>
          </c:dPt>
          <c:dLbls>
            <c:numFmt formatCode="#,##0" sourceLinked="0"/>
            <c:spPr>
              <a:noFill/>
              <a:ln>
                <a:noFill/>
              </a:ln>
              <a:effectLst/>
            </c:spPr>
            <c:txPr>
              <a:bodyPr rot="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'2.1.1 G8'!$D$6:$D$14</c:f>
              <c:strCache>
                <c:ptCount val="9"/>
                <c:pt idx="0">
                  <c:v>Cáceres</c:v>
                </c:pt>
                <c:pt idx="1">
                  <c:v>Badajoz</c:v>
                </c:pt>
                <c:pt idx="2">
                  <c:v>Total SES</c:v>
                </c:pt>
                <c:pt idx="3">
                  <c:v>Mérida</c:v>
                </c:pt>
                <c:pt idx="4">
                  <c:v>Don Benito-Villanueva</c:v>
                </c:pt>
                <c:pt idx="5">
                  <c:v>Lleran-Zafra</c:v>
                </c:pt>
                <c:pt idx="6">
                  <c:v>Plasencia</c:v>
                </c:pt>
                <c:pt idx="7">
                  <c:v>Coria</c:v>
                </c:pt>
                <c:pt idx="8">
                  <c:v>Navalmoral</c:v>
                </c:pt>
              </c:strCache>
            </c:strRef>
          </c:cat>
          <c:val>
            <c:numRef>
              <c:f>'2.1.1 G8'!$E$6:$E$14</c:f>
              <c:numCache>
                <c:formatCode>#,##0.00</c:formatCode>
                <c:ptCount val="9"/>
                <c:pt idx="0">
                  <c:v>237.08</c:v>
                </c:pt>
                <c:pt idx="1">
                  <c:v>206.92</c:v>
                </c:pt>
                <c:pt idx="2">
                  <c:v>180.23</c:v>
                </c:pt>
                <c:pt idx="3">
                  <c:v>179.47</c:v>
                </c:pt>
                <c:pt idx="4">
                  <c:v>174.51</c:v>
                </c:pt>
                <c:pt idx="5">
                  <c:v>148.97</c:v>
                </c:pt>
                <c:pt idx="6">
                  <c:v>137.80000000000001</c:v>
                </c:pt>
                <c:pt idx="7">
                  <c:v>133.91</c:v>
                </c:pt>
                <c:pt idx="8">
                  <c:v>104.49</c:v>
                </c:pt>
              </c:numCache>
            </c:numRef>
          </c:val>
          <c:extLst>
            <c:ext xmlns:c16="http://schemas.microsoft.com/office/drawing/2014/chart" uri="{C3380CC4-5D6E-409C-BE32-E72D297353CC}">
              <c16:uniqueId val="{00000000-2D47-46A2-A308-C2B5FE85464D}"/>
            </c:ext>
          </c:extLst>
        </c:ser>
        <c:dLbls>
          <c:dLblPos val="outEnd"/>
          <c:showLegendKey val="0"/>
          <c:showVal val="1"/>
          <c:showCatName val="0"/>
          <c:showSerName val="0"/>
          <c:showPercent val="0"/>
          <c:showBubbleSize val="0"/>
        </c:dLbls>
        <c:gapWidth val="150"/>
        <c:axId val="544641104"/>
        <c:axId val="544641432"/>
      </c:barChart>
      <c:catAx>
        <c:axId val="544641104"/>
        <c:scaling>
          <c:orientation val="minMax"/>
        </c:scaling>
        <c:delete val="0"/>
        <c:axPos val="b"/>
        <c:numFmt formatCode="General" sourceLinked="1"/>
        <c:majorTickMark val="none"/>
        <c:minorTickMark val="none"/>
        <c:tickLblPos val="nextTo"/>
        <c:spPr>
          <a:noFill/>
          <a:ln w="9525" cap="flat" cmpd="sng" algn="ctr">
            <a:solidFill>
              <a:srgbClr val="404040"/>
            </a:solidFill>
            <a:round/>
          </a:ln>
          <a:effectLst/>
        </c:spPr>
        <c:txPr>
          <a:bodyPr rot="-2340000" spcFirstLastPara="1" vertOverflow="ellipsis" wrap="square" anchor="ctr" anchorCtr="1"/>
          <a:lstStyle/>
          <a:p>
            <a:pPr>
              <a:defRPr sz="700" b="1" i="0" u="none" strike="noStrike" kern="1200" baseline="0">
                <a:solidFill>
                  <a:srgbClr val="404040"/>
                </a:solidFill>
                <a:latin typeface="Century Gothic" panose="020B0502020202020204" pitchFamily="34" charset="0"/>
                <a:ea typeface="+mn-ea"/>
                <a:cs typeface="+mn-cs"/>
              </a:defRPr>
            </a:pPr>
            <a:endParaRPr lang="es-ES"/>
          </a:p>
        </c:txPr>
        <c:crossAx val="544641432"/>
        <c:crosses val="autoZero"/>
        <c:auto val="1"/>
        <c:lblAlgn val="ctr"/>
        <c:lblOffset val="100"/>
        <c:noMultiLvlLbl val="0"/>
      </c:catAx>
      <c:valAx>
        <c:axId val="5446414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solidFill>
              <a:srgbClr val="404040"/>
            </a:solidFill>
          </a:ln>
          <a:effectLst/>
        </c:spPr>
        <c:txPr>
          <a:bodyPr rot="-6000000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crossAx val="54464110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900" b="1">
          <a:solidFill>
            <a:srgbClr val="404040"/>
          </a:solidFill>
          <a:latin typeface="Century Gothic" panose="020B0502020202020204" pitchFamily="34" charset="0"/>
        </a:defRPr>
      </a:pPr>
      <a:endParaRPr lang="es-ES"/>
    </a:p>
  </c:tx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438485899449083"/>
          <c:y val="0.10943661356309396"/>
          <c:w val="0.61485741773570635"/>
          <c:h val="0.30430079535141957"/>
        </c:manualLayout>
      </c:layout>
      <c:lineChart>
        <c:grouping val="standard"/>
        <c:varyColors val="0"/>
        <c:ser>
          <c:idx val="0"/>
          <c:order val="0"/>
          <c:tx>
            <c:strRef>
              <c:f>'5.4.2 G67'!$D$6</c:f>
              <c:strCache>
                <c:ptCount val="1"/>
                <c:pt idx="0">
                  <c:v>Resto de CC. AA.</c:v>
                </c:pt>
              </c:strCache>
            </c:strRef>
          </c:tx>
          <c:spPr>
            <a:ln w="25400" cap="rnd">
              <a:noFill/>
              <a:round/>
            </a:ln>
            <a:effectLst/>
          </c:spPr>
          <c:marker>
            <c:symbol val="circle"/>
            <c:size val="5"/>
            <c:spPr>
              <a:solidFill>
                <a:srgbClr val="B4B4B4"/>
              </a:solidFill>
              <a:ln w="9525">
                <a:noFill/>
              </a:ln>
              <a:effectLst/>
            </c:spPr>
          </c:marker>
          <c:val>
            <c:numRef>
              <c:f>'5.4.2 G67'!$E$7</c:f>
              <c:numCache>
                <c:formatCode>#,##0</c:formatCode>
                <c:ptCount val="1"/>
                <c:pt idx="0">
                  <c:v>87.75</c:v>
                </c:pt>
              </c:numCache>
            </c:numRef>
          </c:val>
          <c:smooth val="0"/>
          <c:extLst>
            <c:ext xmlns:c16="http://schemas.microsoft.com/office/drawing/2014/chart" uri="{C3380CC4-5D6E-409C-BE32-E72D297353CC}">
              <c16:uniqueId val="{00000012-E700-4A3A-88AC-E7DA7D3BC181}"/>
            </c:ext>
          </c:extLst>
        </c:ser>
        <c:ser>
          <c:idx val="1"/>
          <c:order val="1"/>
          <c:tx>
            <c:strRef>
              <c:f>'5.4.2 G67'!$D$23</c:f>
              <c:strCache>
                <c:ptCount val="1"/>
                <c:pt idx="0">
                  <c:v>Total nacional </c:v>
                </c:pt>
              </c:strCache>
            </c:strRef>
          </c:tx>
          <c:spPr>
            <a:ln w="25400" cap="rnd">
              <a:noFill/>
              <a:round/>
            </a:ln>
            <a:effectLst/>
          </c:spPr>
          <c:marker>
            <c:symbol val="x"/>
            <c:size val="9"/>
            <c:spPr>
              <a:solidFill>
                <a:srgbClr val="404040"/>
              </a:solidFill>
              <a:ln w="9525">
                <a:noFill/>
              </a:ln>
              <a:effectLst/>
            </c:spPr>
          </c:marker>
          <c:val>
            <c:numRef>
              <c:f>'5.4.2 G67'!$J$13</c:f>
              <c:numCache>
                <c:formatCode>#,##0</c:formatCode>
                <c:ptCount val="1"/>
                <c:pt idx="0">
                  <c:v>9614.0935672514624</c:v>
                </c:pt>
              </c:numCache>
            </c:numRef>
          </c:val>
          <c:smooth val="0"/>
          <c:extLst>
            <c:ext xmlns:c16="http://schemas.microsoft.com/office/drawing/2014/chart" uri="{C3380CC4-5D6E-409C-BE32-E72D297353CC}">
              <c16:uniqueId val="{00000013-E700-4A3A-88AC-E7DA7D3BC181}"/>
            </c:ext>
          </c:extLst>
        </c:ser>
        <c:ser>
          <c:idx val="2"/>
          <c:order val="2"/>
          <c:tx>
            <c:strRef>
              <c:f>'5.4.2 G67'!$D$15</c:f>
              <c:strCache>
                <c:ptCount val="1"/>
                <c:pt idx="0">
                  <c:v>EXT</c:v>
                </c:pt>
              </c:strCache>
            </c:strRef>
          </c:tx>
          <c:spPr>
            <a:ln w="25400" cap="rnd">
              <a:noFill/>
              <a:round/>
            </a:ln>
            <a:effectLst/>
          </c:spPr>
          <c:marker>
            <c:symbol val="triangle"/>
            <c:size val="9"/>
            <c:spPr>
              <a:solidFill>
                <a:schemeClr val="accent3"/>
              </a:solidFill>
              <a:ln w="9525">
                <a:solidFill>
                  <a:schemeClr val="accent3"/>
                </a:solidFill>
              </a:ln>
              <a:effectLst/>
            </c:spPr>
          </c:marker>
          <c:val>
            <c:numRef>
              <c:f>'5.4.2 G67'!$I$15</c:f>
              <c:numCache>
                <c:formatCode>#,##0</c:formatCode>
                <c:ptCount val="1"/>
                <c:pt idx="0">
                  <c:v>3623.2222222222222</c:v>
                </c:pt>
              </c:numCache>
            </c:numRef>
          </c:val>
          <c:smooth val="0"/>
          <c:extLst>
            <c:ext xmlns:c16="http://schemas.microsoft.com/office/drawing/2014/chart" uri="{C3380CC4-5D6E-409C-BE32-E72D297353CC}">
              <c16:uniqueId val="{00000014-E700-4A3A-88AC-E7DA7D3BC181}"/>
            </c:ext>
          </c:extLst>
        </c:ser>
        <c:dLbls>
          <c:showLegendKey val="0"/>
          <c:showVal val="0"/>
          <c:showCatName val="0"/>
          <c:showSerName val="0"/>
          <c:showPercent val="0"/>
          <c:showBubbleSize val="0"/>
        </c:dLbls>
        <c:marker val="1"/>
        <c:smooth val="0"/>
        <c:axId val="544641104"/>
        <c:axId val="544641432"/>
        <c:extLst/>
      </c:lineChart>
      <c:catAx>
        <c:axId val="544641104"/>
        <c:scaling>
          <c:orientation val="minMax"/>
        </c:scaling>
        <c:delete val="1"/>
        <c:axPos val="b"/>
        <c:numFmt formatCode="General" sourceLinked="1"/>
        <c:majorTickMark val="out"/>
        <c:minorTickMark val="none"/>
        <c:tickLblPos val="nextTo"/>
        <c:crossAx val="544641432"/>
        <c:crosses val="autoZero"/>
        <c:auto val="0"/>
        <c:lblAlgn val="ctr"/>
        <c:lblOffset val="100"/>
        <c:tickMarkSkip val="1"/>
        <c:noMultiLvlLbl val="0"/>
      </c:catAx>
      <c:valAx>
        <c:axId val="544641432"/>
        <c:scaling>
          <c:orientation val="minMax"/>
          <c:max val="16500"/>
        </c:scaling>
        <c:delete val="1"/>
        <c:axPos val="l"/>
        <c:numFmt formatCode="#,##0" sourceLinked="0"/>
        <c:majorTickMark val="out"/>
        <c:minorTickMark val="none"/>
        <c:tickLblPos val="nextTo"/>
        <c:crossAx val="544641104"/>
        <c:crosses val="autoZero"/>
        <c:crossBetween val="between"/>
        <c:majorUnit val="1500"/>
      </c:valAx>
      <c:spPr>
        <a:noFill/>
        <a:ln w="25400">
          <a:noFill/>
        </a:ln>
        <a:effectLst/>
      </c:spPr>
    </c:plotArea>
    <c:legend>
      <c:legendPos val="r"/>
      <c:layout>
        <c:manualLayout>
          <c:xMode val="edge"/>
          <c:yMode val="edge"/>
          <c:x val="0.11586437585250353"/>
          <c:y val="0.54536991597888307"/>
          <c:w val="0.7941814783072465"/>
          <c:h val="5.3363306749635915E-2"/>
        </c:manualLayout>
      </c:layout>
      <c:overlay val="0"/>
      <c:spPr>
        <a:noFill/>
        <a:ln>
          <a:noFill/>
        </a:ln>
        <a:effectLst/>
      </c:spPr>
      <c:txPr>
        <a:bodyPr rot="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sz="900" b="1">
          <a:solidFill>
            <a:srgbClr val="404040"/>
          </a:solidFill>
          <a:latin typeface="Century Gothic" panose="020B0502020202020204" pitchFamily="34" charset="0"/>
        </a:defRPr>
      </a:pPr>
      <a:endParaRPr lang="es-ES"/>
    </a:p>
  </c:txPr>
  <c:printSettings>
    <c:headerFooter/>
    <c:pageMargins b="0.75" l="0.7" r="0.7" t="0.75" header="0.3" footer="0.3"/>
    <c:pageSetup/>
  </c:printSettings>
  <c:userShapes r:id="rId3"/>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'5.4.2 G67'!$D$6</c:f>
              <c:strCache>
                <c:ptCount val="1"/>
                <c:pt idx="0">
                  <c:v>Resto de CC. AA.</c:v>
                </c:pt>
              </c:strCache>
            </c:strRef>
          </c:tx>
          <c:spPr>
            <a:ln w="25400" cap="rnd">
              <a:noFill/>
              <a:round/>
            </a:ln>
            <a:effectLst/>
          </c:spPr>
          <c:marker>
            <c:symbol val="circle"/>
            <c:size val="5"/>
            <c:spPr>
              <a:solidFill>
                <a:srgbClr val="B4B4B4"/>
              </a:solidFill>
              <a:ln w="9525">
                <a:noFill/>
              </a:ln>
              <a:effectLst/>
            </c:spPr>
          </c:marker>
          <c:cat>
            <c:strRef>
              <c:f>'5.4.2 G67'!$G$5</c:f>
              <c:strCache>
                <c:ptCount val="1"/>
                <c:pt idx="0">
                  <c:v>GAM</c:v>
                </c:pt>
              </c:strCache>
            </c:strRef>
          </c:cat>
          <c:val>
            <c:numRef>
              <c:f>'5.4.2 G67'!$G$6</c:f>
              <c:numCache>
                <c:formatCode>#,##0</c:formatCode>
                <c:ptCount val="1"/>
                <c:pt idx="0">
                  <c:v>2006.608695652174</c:v>
                </c:pt>
              </c:numCache>
            </c:numRef>
          </c:val>
          <c:smooth val="0"/>
          <c:extLst>
            <c:ext xmlns:c16="http://schemas.microsoft.com/office/drawing/2014/chart" uri="{C3380CC4-5D6E-409C-BE32-E72D297353CC}">
              <c16:uniqueId val="{00000000-77F2-4D73-AB2C-934A026FE78A}"/>
            </c:ext>
          </c:extLst>
        </c:ser>
        <c:ser>
          <c:idx val="1"/>
          <c:order val="1"/>
          <c:tx>
            <c:strRef>
              <c:f>'5.4.2 G67'!$D$7</c:f>
              <c:strCache>
                <c:ptCount val="1"/>
                <c:pt idx="0">
                  <c:v>ARA</c:v>
                </c:pt>
              </c:strCache>
            </c:strRef>
          </c:tx>
          <c:spPr>
            <a:ln w="25400" cap="rnd">
              <a:noFill/>
              <a:round/>
            </a:ln>
            <a:effectLst/>
          </c:spPr>
          <c:marker>
            <c:symbol val="circle"/>
            <c:size val="5"/>
            <c:spPr>
              <a:solidFill>
                <a:srgbClr val="B4B4B4"/>
              </a:solidFill>
              <a:ln w="9525">
                <a:noFill/>
              </a:ln>
              <a:effectLst/>
            </c:spPr>
          </c:marker>
          <c:cat>
            <c:strRef>
              <c:f>'5.4.2 G67'!$G$5</c:f>
              <c:strCache>
                <c:ptCount val="1"/>
                <c:pt idx="0">
                  <c:v>GAM</c:v>
                </c:pt>
              </c:strCache>
            </c:strRef>
          </c:cat>
          <c:val>
            <c:numRef>
              <c:f>'5.4.2 G67'!$G$7</c:f>
              <c:numCache>
                <c:formatCode>#,##0</c:formatCode>
                <c:ptCount val="1"/>
                <c:pt idx="0">
                  <c:v>3649</c:v>
                </c:pt>
              </c:numCache>
            </c:numRef>
          </c:val>
          <c:smooth val="0"/>
          <c:extLst>
            <c:ext xmlns:c16="http://schemas.microsoft.com/office/drawing/2014/chart" uri="{C3380CC4-5D6E-409C-BE32-E72D297353CC}">
              <c16:uniqueId val="{00000001-77F2-4D73-AB2C-934A026FE78A}"/>
            </c:ext>
          </c:extLst>
        </c:ser>
        <c:ser>
          <c:idx val="2"/>
          <c:order val="2"/>
          <c:tx>
            <c:strRef>
              <c:f>'5.4.2 G67'!$D$8</c:f>
              <c:strCache>
                <c:ptCount val="1"/>
                <c:pt idx="0">
                  <c:v>NAV</c:v>
                </c:pt>
              </c:strCache>
            </c:strRef>
          </c:tx>
          <c:spPr>
            <a:ln w="25400" cap="rnd">
              <a:noFill/>
              <a:round/>
            </a:ln>
            <a:effectLst/>
          </c:spPr>
          <c:marker>
            <c:symbol val="circle"/>
            <c:size val="5"/>
            <c:spPr>
              <a:solidFill>
                <a:srgbClr val="B4B4B4"/>
              </a:solidFill>
              <a:ln w="9525">
                <a:noFill/>
              </a:ln>
              <a:effectLst/>
            </c:spPr>
          </c:marker>
          <c:cat>
            <c:strRef>
              <c:f>'5.4.2 G67'!$G$5</c:f>
              <c:strCache>
                <c:ptCount val="1"/>
                <c:pt idx="0">
                  <c:v>GAM</c:v>
                </c:pt>
              </c:strCache>
            </c:strRef>
          </c:cat>
          <c:val>
            <c:numRef>
              <c:f>'5.4.2 G67'!$G$8</c:f>
              <c:numCache>
                <c:formatCode>#,##0</c:formatCode>
                <c:ptCount val="1"/>
                <c:pt idx="0">
                  <c:v>0</c:v>
                </c:pt>
              </c:numCache>
            </c:numRef>
          </c:val>
          <c:smooth val="0"/>
          <c:extLst>
            <c:ext xmlns:c16="http://schemas.microsoft.com/office/drawing/2014/chart" uri="{C3380CC4-5D6E-409C-BE32-E72D297353CC}">
              <c16:uniqueId val="{00000002-77F2-4D73-AB2C-934A026FE78A}"/>
            </c:ext>
          </c:extLst>
        </c:ser>
        <c:ser>
          <c:idx val="3"/>
          <c:order val="3"/>
          <c:tx>
            <c:strRef>
              <c:f>'5.4.2 G67'!$D$9</c:f>
              <c:strCache>
                <c:ptCount val="1"/>
                <c:pt idx="0">
                  <c:v>CAN</c:v>
                </c:pt>
              </c:strCache>
            </c:strRef>
          </c:tx>
          <c:spPr>
            <a:ln w="25400" cap="rnd">
              <a:noFill/>
              <a:round/>
            </a:ln>
            <a:effectLst/>
          </c:spPr>
          <c:marker>
            <c:symbol val="circle"/>
            <c:size val="5"/>
            <c:spPr>
              <a:solidFill>
                <a:srgbClr val="B4B4B4"/>
              </a:solidFill>
              <a:ln w="9525">
                <a:noFill/>
              </a:ln>
              <a:effectLst/>
            </c:spPr>
          </c:marker>
          <c:cat>
            <c:strRef>
              <c:f>'5.4.2 G67'!$G$5</c:f>
              <c:strCache>
                <c:ptCount val="1"/>
                <c:pt idx="0">
                  <c:v>GAM</c:v>
                </c:pt>
              </c:strCache>
            </c:strRef>
          </c:cat>
          <c:val>
            <c:numRef>
              <c:f>'5.4.2 G67'!$G$9</c:f>
              <c:numCache>
                <c:formatCode>#,##0</c:formatCode>
                <c:ptCount val="1"/>
                <c:pt idx="0">
                  <c:v>1358.1538461538462</c:v>
                </c:pt>
              </c:numCache>
            </c:numRef>
          </c:val>
          <c:smooth val="0"/>
          <c:extLst>
            <c:ext xmlns:c16="http://schemas.microsoft.com/office/drawing/2014/chart" uri="{C3380CC4-5D6E-409C-BE32-E72D297353CC}">
              <c16:uniqueId val="{00000003-77F2-4D73-AB2C-934A026FE78A}"/>
            </c:ext>
          </c:extLst>
        </c:ser>
        <c:ser>
          <c:idx val="4"/>
          <c:order val="4"/>
          <c:tx>
            <c:strRef>
              <c:f>'5.4.2 G67'!$D$10</c:f>
              <c:strCache>
                <c:ptCount val="1"/>
                <c:pt idx="0">
                  <c:v>CNT</c:v>
                </c:pt>
              </c:strCache>
            </c:strRef>
          </c:tx>
          <c:spPr>
            <a:ln w="25400" cap="rnd">
              <a:noFill/>
              <a:round/>
            </a:ln>
            <a:effectLst/>
          </c:spPr>
          <c:marker>
            <c:symbol val="circle"/>
            <c:size val="5"/>
            <c:spPr>
              <a:solidFill>
                <a:srgbClr val="B4B4B4"/>
              </a:solidFill>
              <a:ln w="9525">
                <a:noFill/>
              </a:ln>
              <a:effectLst/>
            </c:spPr>
          </c:marker>
          <c:cat>
            <c:strRef>
              <c:f>'5.4.2 G67'!$G$5</c:f>
              <c:strCache>
                <c:ptCount val="1"/>
                <c:pt idx="0">
                  <c:v>GAM</c:v>
                </c:pt>
              </c:strCache>
            </c:strRef>
          </c:cat>
          <c:val>
            <c:numRef>
              <c:f>'5.4.2 G67'!$G$10</c:f>
              <c:numCache>
                <c:formatCode>#,##0</c:formatCode>
                <c:ptCount val="1"/>
                <c:pt idx="0">
                  <c:v>1101</c:v>
                </c:pt>
              </c:numCache>
            </c:numRef>
          </c:val>
          <c:smooth val="0"/>
          <c:extLst>
            <c:ext xmlns:c16="http://schemas.microsoft.com/office/drawing/2014/chart" uri="{C3380CC4-5D6E-409C-BE32-E72D297353CC}">
              <c16:uniqueId val="{00000004-77F2-4D73-AB2C-934A026FE78A}"/>
            </c:ext>
          </c:extLst>
        </c:ser>
        <c:ser>
          <c:idx val="5"/>
          <c:order val="5"/>
          <c:tx>
            <c:strRef>
              <c:f>'5.4.2 G67'!$D$11</c:f>
              <c:strCache>
                <c:ptCount val="1"/>
                <c:pt idx="0">
                  <c:v>CYL</c:v>
                </c:pt>
              </c:strCache>
            </c:strRef>
          </c:tx>
          <c:spPr>
            <a:ln w="25400" cap="rnd">
              <a:noFill/>
              <a:round/>
            </a:ln>
            <a:effectLst/>
          </c:spPr>
          <c:marker>
            <c:symbol val="circle"/>
            <c:size val="5"/>
            <c:spPr>
              <a:solidFill>
                <a:srgbClr val="B4B4B4"/>
              </a:solidFill>
              <a:ln w="9525">
                <a:noFill/>
              </a:ln>
              <a:effectLst/>
            </c:spPr>
          </c:marker>
          <c:cat>
            <c:strRef>
              <c:f>'5.4.2 G67'!$G$5</c:f>
              <c:strCache>
                <c:ptCount val="1"/>
                <c:pt idx="0">
                  <c:v>GAM</c:v>
                </c:pt>
              </c:strCache>
            </c:strRef>
          </c:cat>
          <c:val>
            <c:numRef>
              <c:f>'5.4.2 G67'!$G$11</c:f>
              <c:numCache>
                <c:formatCode>#,##0</c:formatCode>
                <c:ptCount val="1"/>
                <c:pt idx="0">
                  <c:v>3634.1428571428573</c:v>
                </c:pt>
              </c:numCache>
            </c:numRef>
          </c:val>
          <c:smooth val="0"/>
          <c:extLst>
            <c:ext xmlns:c16="http://schemas.microsoft.com/office/drawing/2014/chart" uri="{C3380CC4-5D6E-409C-BE32-E72D297353CC}">
              <c16:uniqueId val="{00000005-77F2-4D73-AB2C-934A026FE78A}"/>
            </c:ext>
          </c:extLst>
        </c:ser>
        <c:ser>
          <c:idx val="6"/>
          <c:order val="6"/>
          <c:tx>
            <c:strRef>
              <c:f>'5.4.2 G67'!$D$12</c:f>
              <c:strCache>
                <c:ptCount val="1"/>
                <c:pt idx="0">
                  <c:v>CLM</c:v>
                </c:pt>
              </c:strCache>
            </c:strRef>
          </c:tx>
          <c:spPr>
            <a:ln w="25400" cap="rnd">
              <a:noFill/>
              <a:round/>
            </a:ln>
            <a:effectLst/>
          </c:spPr>
          <c:marker>
            <c:symbol val="circle"/>
            <c:size val="5"/>
            <c:spPr>
              <a:solidFill>
                <a:srgbClr val="B4B4B4"/>
              </a:solidFill>
              <a:ln w="9525">
                <a:noFill/>
              </a:ln>
              <a:effectLst/>
            </c:spPr>
          </c:marker>
          <c:cat>
            <c:strRef>
              <c:f>'5.4.2 G67'!$G$5</c:f>
              <c:strCache>
                <c:ptCount val="1"/>
                <c:pt idx="0">
                  <c:v>GAM</c:v>
                </c:pt>
              </c:strCache>
            </c:strRef>
          </c:cat>
          <c:val>
            <c:numRef>
              <c:f>'5.4.2 G67'!$G$12</c:f>
              <c:numCache>
                <c:formatCode>#,##0</c:formatCode>
                <c:ptCount val="1"/>
                <c:pt idx="0">
                  <c:v>4172</c:v>
                </c:pt>
              </c:numCache>
            </c:numRef>
          </c:val>
          <c:smooth val="0"/>
          <c:extLst>
            <c:ext xmlns:c16="http://schemas.microsoft.com/office/drawing/2014/chart" uri="{C3380CC4-5D6E-409C-BE32-E72D297353CC}">
              <c16:uniqueId val="{00000006-77F2-4D73-AB2C-934A026FE78A}"/>
            </c:ext>
          </c:extLst>
        </c:ser>
        <c:ser>
          <c:idx val="7"/>
          <c:order val="7"/>
          <c:tx>
            <c:strRef>
              <c:f>'5.4.2 G67'!$D$13</c:f>
              <c:strCache>
                <c:ptCount val="1"/>
                <c:pt idx="0">
                  <c:v>CAT</c:v>
                </c:pt>
              </c:strCache>
            </c:strRef>
          </c:tx>
          <c:spPr>
            <a:ln w="25400" cap="rnd">
              <a:noFill/>
              <a:round/>
            </a:ln>
            <a:effectLst/>
          </c:spPr>
          <c:marker>
            <c:symbol val="circle"/>
            <c:size val="5"/>
            <c:spPr>
              <a:solidFill>
                <a:srgbClr val="B4B4B4"/>
              </a:solidFill>
              <a:ln w="9525">
                <a:noFill/>
              </a:ln>
              <a:effectLst/>
            </c:spPr>
          </c:marker>
          <c:cat>
            <c:strRef>
              <c:f>'5.4.2 G67'!$G$5</c:f>
              <c:strCache>
                <c:ptCount val="1"/>
                <c:pt idx="0">
                  <c:v>GAM</c:v>
                </c:pt>
              </c:strCache>
            </c:strRef>
          </c:cat>
          <c:val>
            <c:numRef>
              <c:f>'5.4.2 G67'!$G$13</c:f>
              <c:numCache>
                <c:formatCode>#,##0</c:formatCode>
                <c:ptCount val="1"/>
                <c:pt idx="0">
                  <c:v>2616.4117647058824</c:v>
                </c:pt>
              </c:numCache>
            </c:numRef>
          </c:val>
          <c:smooth val="0"/>
          <c:extLst>
            <c:ext xmlns:c16="http://schemas.microsoft.com/office/drawing/2014/chart" uri="{C3380CC4-5D6E-409C-BE32-E72D297353CC}">
              <c16:uniqueId val="{00000007-77F2-4D73-AB2C-934A026FE78A}"/>
            </c:ext>
          </c:extLst>
        </c:ser>
        <c:ser>
          <c:idx val="8"/>
          <c:order val="8"/>
          <c:tx>
            <c:strRef>
              <c:f>'5.4.2 G67'!$D$14</c:f>
              <c:strCache>
                <c:ptCount val="1"/>
                <c:pt idx="0">
                  <c:v>CVA</c:v>
                </c:pt>
              </c:strCache>
            </c:strRef>
          </c:tx>
          <c:spPr>
            <a:ln w="25400" cap="rnd">
              <a:noFill/>
              <a:round/>
            </a:ln>
            <a:effectLst/>
          </c:spPr>
          <c:marker>
            <c:symbol val="circle"/>
            <c:size val="5"/>
            <c:spPr>
              <a:solidFill>
                <a:srgbClr val="B4B4B4"/>
              </a:solidFill>
              <a:ln w="9525">
                <a:noFill/>
              </a:ln>
              <a:effectLst/>
            </c:spPr>
          </c:marker>
          <c:cat>
            <c:strRef>
              <c:f>'5.4.2 G67'!$G$5</c:f>
              <c:strCache>
                <c:ptCount val="1"/>
                <c:pt idx="0">
                  <c:v>GAM</c:v>
                </c:pt>
              </c:strCache>
            </c:strRef>
          </c:cat>
          <c:val>
            <c:numRef>
              <c:f>'5.4.2 G67'!$G$14</c:f>
              <c:numCache>
                <c:formatCode>#,##0</c:formatCode>
                <c:ptCount val="1"/>
                <c:pt idx="0">
                  <c:v>1395.4545454545455</c:v>
                </c:pt>
              </c:numCache>
            </c:numRef>
          </c:val>
          <c:smooth val="0"/>
          <c:extLst>
            <c:ext xmlns:c16="http://schemas.microsoft.com/office/drawing/2014/chart" uri="{C3380CC4-5D6E-409C-BE32-E72D297353CC}">
              <c16:uniqueId val="{00000008-77F2-4D73-AB2C-934A026FE78A}"/>
            </c:ext>
          </c:extLst>
        </c:ser>
        <c:ser>
          <c:idx val="9"/>
          <c:order val="9"/>
          <c:tx>
            <c:strRef>
              <c:f>'5.4.2 G67'!$D$15</c:f>
              <c:strCache>
                <c:ptCount val="1"/>
                <c:pt idx="0">
                  <c:v>EXT</c:v>
                </c:pt>
              </c:strCache>
            </c:strRef>
          </c:tx>
          <c:spPr>
            <a:ln w="25400" cap="rnd">
              <a:noFill/>
              <a:round/>
            </a:ln>
            <a:effectLst/>
          </c:spPr>
          <c:marker>
            <c:symbol val="triangle"/>
            <c:size val="9"/>
            <c:spPr>
              <a:solidFill>
                <a:srgbClr val="83082A"/>
              </a:solidFill>
              <a:ln w="9525">
                <a:noFill/>
              </a:ln>
              <a:effectLst/>
            </c:spPr>
          </c:marker>
          <c:cat>
            <c:strRef>
              <c:f>'5.4.2 G67'!$G$5</c:f>
              <c:strCache>
                <c:ptCount val="1"/>
                <c:pt idx="0">
                  <c:v>GAM</c:v>
                </c:pt>
              </c:strCache>
            </c:strRef>
          </c:cat>
          <c:val>
            <c:numRef>
              <c:f>'5.4.2 G67'!$G$15</c:f>
              <c:numCache>
                <c:formatCode>#,##0</c:formatCode>
                <c:ptCount val="1"/>
                <c:pt idx="0">
                  <c:v>1209</c:v>
                </c:pt>
              </c:numCache>
            </c:numRef>
          </c:val>
          <c:smooth val="0"/>
          <c:extLst>
            <c:ext xmlns:c16="http://schemas.microsoft.com/office/drawing/2014/chart" uri="{C3380CC4-5D6E-409C-BE32-E72D297353CC}">
              <c16:uniqueId val="{00000009-77F2-4D73-AB2C-934A026FE78A}"/>
            </c:ext>
          </c:extLst>
        </c:ser>
        <c:ser>
          <c:idx val="10"/>
          <c:order val="10"/>
          <c:tx>
            <c:strRef>
              <c:f>'5.4.2 G67'!$D$16</c:f>
              <c:strCache>
                <c:ptCount val="1"/>
                <c:pt idx="0">
                  <c:v>GAL</c:v>
                </c:pt>
              </c:strCache>
            </c:strRef>
          </c:tx>
          <c:spPr>
            <a:ln w="25400" cap="rnd">
              <a:noFill/>
              <a:round/>
            </a:ln>
            <a:effectLst/>
          </c:spPr>
          <c:marker>
            <c:symbol val="circle"/>
            <c:size val="5"/>
            <c:spPr>
              <a:solidFill>
                <a:srgbClr val="B4B4B4"/>
              </a:solidFill>
              <a:ln w="9525">
                <a:noFill/>
              </a:ln>
              <a:effectLst/>
            </c:spPr>
          </c:marker>
          <c:cat>
            <c:strRef>
              <c:f>'5.4.2 G67'!$G$5</c:f>
              <c:strCache>
                <c:ptCount val="1"/>
                <c:pt idx="0">
                  <c:v>GAM</c:v>
                </c:pt>
              </c:strCache>
            </c:strRef>
          </c:cat>
          <c:val>
            <c:numRef>
              <c:f>'5.4.2 G67'!$G$16</c:f>
              <c:numCache>
                <c:formatCode>#,##0</c:formatCode>
                <c:ptCount val="1"/>
                <c:pt idx="0">
                  <c:v>1786.4</c:v>
                </c:pt>
              </c:numCache>
            </c:numRef>
          </c:val>
          <c:smooth val="0"/>
          <c:extLst>
            <c:ext xmlns:c16="http://schemas.microsoft.com/office/drawing/2014/chart" uri="{C3380CC4-5D6E-409C-BE32-E72D297353CC}">
              <c16:uniqueId val="{0000000A-77F2-4D73-AB2C-934A026FE78A}"/>
            </c:ext>
          </c:extLst>
        </c:ser>
        <c:ser>
          <c:idx val="11"/>
          <c:order val="11"/>
          <c:tx>
            <c:strRef>
              <c:f>'5.4.2 G67'!$D$17</c:f>
              <c:strCache>
                <c:ptCount val="1"/>
                <c:pt idx="0">
                  <c:v>BAL</c:v>
                </c:pt>
              </c:strCache>
            </c:strRef>
          </c:tx>
          <c:spPr>
            <a:ln w="25400" cap="rnd">
              <a:noFill/>
              <a:round/>
            </a:ln>
            <a:effectLst/>
          </c:spPr>
          <c:marker>
            <c:symbol val="circle"/>
            <c:size val="5"/>
            <c:spPr>
              <a:solidFill>
                <a:srgbClr val="B4B4B4"/>
              </a:solidFill>
              <a:ln w="9525">
                <a:noFill/>
              </a:ln>
              <a:effectLst/>
            </c:spPr>
          </c:marker>
          <c:cat>
            <c:strRef>
              <c:f>'5.4.2 G67'!$G$5</c:f>
              <c:strCache>
                <c:ptCount val="1"/>
                <c:pt idx="0">
                  <c:v>GAM</c:v>
                </c:pt>
              </c:strCache>
            </c:strRef>
          </c:cat>
          <c:val>
            <c:numRef>
              <c:f>'5.4.2 G67'!$G$17</c:f>
              <c:numCache>
                <c:formatCode>#,##0</c:formatCode>
                <c:ptCount val="1"/>
                <c:pt idx="0">
                  <c:v>2944.5</c:v>
                </c:pt>
              </c:numCache>
            </c:numRef>
          </c:val>
          <c:smooth val="0"/>
          <c:extLst>
            <c:ext xmlns:c16="http://schemas.microsoft.com/office/drawing/2014/chart" uri="{C3380CC4-5D6E-409C-BE32-E72D297353CC}">
              <c16:uniqueId val="{0000000B-77F2-4D73-AB2C-934A026FE78A}"/>
            </c:ext>
          </c:extLst>
        </c:ser>
        <c:ser>
          <c:idx val="12"/>
          <c:order val="12"/>
          <c:tx>
            <c:strRef>
              <c:f>'5.4.2 G67'!$D$18</c:f>
              <c:strCache>
                <c:ptCount val="1"/>
                <c:pt idx="0">
                  <c:v>RIO</c:v>
                </c:pt>
              </c:strCache>
            </c:strRef>
          </c:tx>
          <c:spPr>
            <a:ln w="25400" cap="rnd">
              <a:noFill/>
              <a:round/>
            </a:ln>
            <a:effectLst/>
          </c:spPr>
          <c:marker>
            <c:symbol val="circle"/>
            <c:size val="5"/>
            <c:spPr>
              <a:solidFill>
                <a:srgbClr val="B4B4B4"/>
              </a:solidFill>
              <a:ln w="9525">
                <a:noFill/>
              </a:ln>
              <a:effectLst/>
            </c:spPr>
          </c:marker>
          <c:cat>
            <c:strRef>
              <c:f>'5.4.2 G67'!$G$5</c:f>
              <c:strCache>
                <c:ptCount val="1"/>
                <c:pt idx="0">
                  <c:v>GAM</c:v>
                </c:pt>
              </c:strCache>
            </c:strRef>
          </c:cat>
          <c:val>
            <c:numRef>
              <c:f>'5.4.2 G67'!$G$18</c:f>
              <c:numCache>
                <c:formatCode>#,##0</c:formatCode>
                <c:ptCount val="1"/>
                <c:pt idx="0">
                  <c:v>1389</c:v>
                </c:pt>
              </c:numCache>
            </c:numRef>
          </c:val>
          <c:smooth val="0"/>
          <c:extLst>
            <c:ext xmlns:c16="http://schemas.microsoft.com/office/drawing/2014/chart" uri="{C3380CC4-5D6E-409C-BE32-E72D297353CC}">
              <c16:uniqueId val="{0000000C-77F2-4D73-AB2C-934A026FE78A}"/>
            </c:ext>
          </c:extLst>
        </c:ser>
        <c:ser>
          <c:idx val="13"/>
          <c:order val="13"/>
          <c:tx>
            <c:strRef>
              <c:f>'5.4.2 G67'!$D$19</c:f>
              <c:strCache>
                <c:ptCount val="1"/>
                <c:pt idx="0">
                  <c:v>MAD</c:v>
                </c:pt>
              </c:strCache>
            </c:strRef>
          </c:tx>
          <c:spPr>
            <a:ln w="25400" cap="rnd">
              <a:noFill/>
              <a:round/>
            </a:ln>
            <a:effectLst/>
          </c:spPr>
          <c:marker>
            <c:symbol val="circle"/>
            <c:size val="5"/>
            <c:spPr>
              <a:solidFill>
                <a:srgbClr val="B4B4B4"/>
              </a:solidFill>
              <a:ln w="9525">
                <a:noFill/>
              </a:ln>
              <a:effectLst/>
            </c:spPr>
          </c:marker>
          <c:cat>
            <c:strRef>
              <c:f>'5.4.2 G67'!$G$5</c:f>
              <c:strCache>
                <c:ptCount val="1"/>
                <c:pt idx="0">
                  <c:v>GAM</c:v>
                </c:pt>
              </c:strCache>
            </c:strRef>
          </c:cat>
          <c:val>
            <c:numRef>
              <c:f>'5.4.2 G67'!$G$19</c:f>
              <c:numCache>
                <c:formatCode>#,##0</c:formatCode>
                <c:ptCount val="1"/>
                <c:pt idx="0">
                  <c:v>2186.0588235294117</c:v>
                </c:pt>
              </c:numCache>
            </c:numRef>
          </c:val>
          <c:smooth val="0"/>
          <c:extLst>
            <c:ext xmlns:c16="http://schemas.microsoft.com/office/drawing/2014/chart" uri="{C3380CC4-5D6E-409C-BE32-E72D297353CC}">
              <c16:uniqueId val="{0000000D-77F2-4D73-AB2C-934A026FE78A}"/>
            </c:ext>
          </c:extLst>
        </c:ser>
        <c:ser>
          <c:idx val="14"/>
          <c:order val="14"/>
          <c:tx>
            <c:strRef>
              <c:f>'5.4.2 G67'!$D$20</c:f>
              <c:strCache>
                <c:ptCount val="1"/>
                <c:pt idx="0">
                  <c:v>PVA</c:v>
                </c:pt>
              </c:strCache>
            </c:strRef>
          </c:tx>
          <c:spPr>
            <a:ln w="25400" cap="rnd">
              <a:noFill/>
              <a:round/>
            </a:ln>
            <a:effectLst/>
          </c:spPr>
          <c:marker>
            <c:symbol val="circle"/>
            <c:size val="5"/>
            <c:spPr>
              <a:solidFill>
                <a:srgbClr val="B4B4B4"/>
              </a:solidFill>
              <a:ln w="9525">
                <a:noFill/>
              </a:ln>
              <a:effectLst/>
            </c:spPr>
          </c:marker>
          <c:cat>
            <c:strRef>
              <c:f>'5.4.2 G67'!$G$5</c:f>
              <c:strCache>
                <c:ptCount val="1"/>
                <c:pt idx="0">
                  <c:v>GAM</c:v>
                </c:pt>
              </c:strCache>
            </c:strRef>
          </c:cat>
          <c:val>
            <c:numRef>
              <c:f>'5.4.2 G67'!$G$20</c:f>
              <c:numCache>
                <c:formatCode>#,##0</c:formatCode>
                <c:ptCount val="1"/>
                <c:pt idx="0">
                  <c:v>444.8</c:v>
                </c:pt>
              </c:numCache>
            </c:numRef>
          </c:val>
          <c:smooth val="0"/>
          <c:extLst>
            <c:ext xmlns:c16="http://schemas.microsoft.com/office/drawing/2014/chart" uri="{C3380CC4-5D6E-409C-BE32-E72D297353CC}">
              <c16:uniqueId val="{0000000E-77F2-4D73-AB2C-934A026FE78A}"/>
            </c:ext>
          </c:extLst>
        </c:ser>
        <c:ser>
          <c:idx val="15"/>
          <c:order val="15"/>
          <c:tx>
            <c:strRef>
              <c:f>'5.4.2 G67'!$D$21</c:f>
              <c:strCache>
                <c:ptCount val="1"/>
                <c:pt idx="0">
                  <c:v>AST</c:v>
                </c:pt>
              </c:strCache>
            </c:strRef>
          </c:tx>
          <c:spPr>
            <a:ln w="25400" cap="rnd">
              <a:noFill/>
              <a:round/>
            </a:ln>
            <a:effectLst/>
          </c:spPr>
          <c:marker>
            <c:symbol val="circle"/>
            <c:size val="5"/>
            <c:spPr>
              <a:solidFill>
                <a:srgbClr val="B4B4B4"/>
              </a:solidFill>
              <a:ln w="9525">
                <a:noFill/>
              </a:ln>
              <a:effectLst/>
            </c:spPr>
          </c:marker>
          <c:cat>
            <c:strRef>
              <c:f>'5.4.2 G67'!$G$5</c:f>
              <c:strCache>
                <c:ptCount val="1"/>
                <c:pt idx="0">
                  <c:v>GAM</c:v>
                </c:pt>
              </c:strCache>
            </c:strRef>
          </c:cat>
          <c:val>
            <c:numRef>
              <c:f>'5.4.2 G67'!$G$21</c:f>
              <c:numCache>
                <c:formatCode>#,##0</c:formatCode>
                <c:ptCount val="1"/>
                <c:pt idx="0">
                  <c:v>8177</c:v>
                </c:pt>
              </c:numCache>
            </c:numRef>
          </c:val>
          <c:smooth val="0"/>
          <c:extLst>
            <c:ext xmlns:c16="http://schemas.microsoft.com/office/drawing/2014/chart" uri="{C3380CC4-5D6E-409C-BE32-E72D297353CC}">
              <c16:uniqueId val="{0000000F-77F2-4D73-AB2C-934A026FE78A}"/>
            </c:ext>
          </c:extLst>
        </c:ser>
        <c:ser>
          <c:idx val="16"/>
          <c:order val="16"/>
          <c:tx>
            <c:strRef>
              <c:f>'5.4.2 G67'!$D$22</c:f>
              <c:strCache>
                <c:ptCount val="1"/>
                <c:pt idx="0">
                  <c:v>MUR</c:v>
                </c:pt>
              </c:strCache>
            </c:strRef>
          </c:tx>
          <c:spPr>
            <a:ln w="25400" cap="rnd">
              <a:noFill/>
              <a:round/>
            </a:ln>
            <a:effectLst/>
          </c:spPr>
          <c:marker>
            <c:symbol val="circle"/>
            <c:size val="5"/>
            <c:spPr>
              <a:solidFill>
                <a:srgbClr val="B4B4B4"/>
              </a:solidFill>
              <a:ln w="9525">
                <a:noFill/>
              </a:ln>
              <a:effectLst/>
            </c:spPr>
          </c:marker>
          <c:cat>
            <c:strRef>
              <c:f>'5.4.2 G67'!$G$5</c:f>
              <c:strCache>
                <c:ptCount val="1"/>
                <c:pt idx="0">
                  <c:v>GAM</c:v>
                </c:pt>
              </c:strCache>
            </c:strRef>
          </c:cat>
          <c:val>
            <c:numRef>
              <c:f>'5.4.2 G67'!$G$22</c:f>
              <c:numCache>
                <c:formatCode>#,##0</c:formatCode>
                <c:ptCount val="1"/>
                <c:pt idx="0">
                  <c:v>3578.5</c:v>
                </c:pt>
              </c:numCache>
            </c:numRef>
          </c:val>
          <c:smooth val="0"/>
          <c:extLst>
            <c:ext xmlns:c16="http://schemas.microsoft.com/office/drawing/2014/chart" uri="{C3380CC4-5D6E-409C-BE32-E72D297353CC}">
              <c16:uniqueId val="{00000010-77F2-4D73-AB2C-934A026FE78A}"/>
            </c:ext>
          </c:extLst>
        </c:ser>
        <c:ser>
          <c:idx val="17"/>
          <c:order val="17"/>
          <c:tx>
            <c:strRef>
              <c:f>'5.4.2 G67'!$D$23</c:f>
              <c:strCache>
                <c:ptCount val="1"/>
                <c:pt idx="0">
                  <c:v>Total nacional </c:v>
                </c:pt>
              </c:strCache>
            </c:strRef>
          </c:tx>
          <c:spPr>
            <a:ln w="25400" cap="rnd">
              <a:noFill/>
              <a:round/>
            </a:ln>
            <a:effectLst/>
          </c:spPr>
          <c:marker>
            <c:symbol val="square"/>
            <c:size val="7"/>
            <c:spPr>
              <a:solidFill>
                <a:srgbClr val="404040"/>
              </a:solidFill>
              <a:ln w="9525">
                <a:noFill/>
              </a:ln>
              <a:effectLst/>
            </c:spPr>
          </c:marker>
          <c:cat>
            <c:strRef>
              <c:f>'5.4.2 G67'!$G$5</c:f>
              <c:strCache>
                <c:ptCount val="1"/>
                <c:pt idx="0">
                  <c:v>GAM</c:v>
                </c:pt>
              </c:strCache>
            </c:strRef>
          </c:cat>
          <c:val>
            <c:numRef>
              <c:f>'5.4.2 G67'!$G$23</c:f>
              <c:numCache>
                <c:formatCode>#,##0</c:formatCode>
                <c:ptCount val="1"/>
                <c:pt idx="0">
                  <c:v>2178.1769911504425</c:v>
                </c:pt>
              </c:numCache>
            </c:numRef>
          </c:val>
          <c:smooth val="0"/>
          <c:extLst>
            <c:ext xmlns:c16="http://schemas.microsoft.com/office/drawing/2014/chart" uri="{C3380CC4-5D6E-409C-BE32-E72D297353CC}">
              <c16:uniqueId val="{00000011-77F2-4D73-AB2C-934A026FE78A}"/>
            </c:ext>
          </c:extLst>
        </c:ser>
        <c:dLbls>
          <c:showLegendKey val="0"/>
          <c:showVal val="0"/>
          <c:showCatName val="0"/>
          <c:showSerName val="0"/>
          <c:showPercent val="0"/>
          <c:showBubbleSize val="0"/>
        </c:dLbls>
        <c:marker val="1"/>
        <c:smooth val="0"/>
        <c:axId val="544641104"/>
        <c:axId val="544641432"/>
        <c:extLst/>
      </c:lineChart>
      <c:catAx>
        <c:axId val="544641104"/>
        <c:scaling>
          <c:orientation val="minMax"/>
        </c:scaling>
        <c:delete val="0"/>
        <c:axPos val="b"/>
        <c:numFmt formatCode="General" sourceLinked="1"/>
        <c:majorTickMark val="out"/>
        <c:minorTickMark val="none"/>
        <c:tickLblPos val="nextTo"/>
        <c:spPr>
          <a:noFill/>
          <a:ln w="9525" cap="flat" cmpd="sng" algn="ctr">
            <a:solidFill>
              <a:srgbClr val="404040">
                <a:alpha val="97000"/>
              </a:srgbClr>
            </a:solidFill>
            <a:round/>
          </a:ln>
          <a:effectLst/>
        </c:spPr>
        <c:txPr>
          <a:bodyPr rot="0" spcFirstLastPara="1" vertOverflow="ellipsis"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crossAx val="544641432"/>
        <c:crosses val="autoZero"/>
        <c:auto val="0"/>
        <c:lblAlgn val="ctr"/>
        <c:lblOffset val="100"/>
        <c:tickMarkSkip val="1"/>
        <c:noMultiLvlLbl val="0"/>
      </c:catAx>
      <c:valAx>
        <c:axId val="5446414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rgbClr val="404040"/>
            </a:solidFill>
          </a:ln>
          <a:effectLst/>
        </c:spPr>
        <c:txPr>
          <a:bodyPr rot="-6000000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crossAx val="544641104"/>
        <c:crosses val="autoZero"/>
        <c:crossBetween val="between"/>
        <c:majorUnit val="150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900" b="1">
          <a:solidFill>
            <a:srgbClr val="404040"/>
          </a:solidFill>
          <a:latin typeface="Century Gothic" panose="020B0502020202020204" pitchFamily="34" charset="0"/>
        </a:defRPr>
      </a:pPr>
      <a:endParaRPr lang="es-ES"/>
    </a:p>
  </c:tx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0020365503143205"/>
          <c:y val="3.8234287244124116E-2"/>
          <c:w val="0.4095101459168542"/>
          <c:h val="0.87205425816638116"/>
        </c:manualLayout>
      </c:layout>
      <c:lineChart>
        <c:grouping val="standard"/>
        <c:varyColors val="0"/>
        <c:ser>
          <c:idx val="0"/>
          <c:order val="0"/>
          <c:tx>
            <c:strRef>
              <c:f>'5.4.2 G67'!$D$6</c:f>
              <c:strCache>
                <c:ptCount val="1"/>
                <c:pt idx="0">
                  <c:v>Resto de CC. AA.</c:v>
                </c:pt>
              </c:strCache>
            </c:strRef>
          </c:tx>
          <c:spPr>
            <a:ln w="25400" cap="rnd">
              <a:noFill/>
              <a:round/>
            </a:ln>
            <a:effectLst/>
          </c:spPr>
          <c:marker>
            <c:symbol val="circle"/>
            <c:size val="5"/>
            <c:spPr>
              <a:solidFill>
                <a:srgbClr val="B4B4B4"/>
              </a:solidFill>
              <a:ln w="9525">
                <a:noFill/>
              </a:ln>
              <a:effectLst/>
            </c:spPr>
          </c:marker>
          <c:cat>
            <c:strRef>
              <c:f>'5.4.2 G67'!$H$5</c:f>
              <c:strCache>
                <c:ptCount val="1"/>
                <c:pt idx="0">
                  <c:v>MAMO</c:v>
                </c:pt>
              </c:strCache>
            </c:strRef>
          </c:cat>
          <c:val>
            <c:numRef>
              <c:f>'5.4.2 G67'!$H$6</c:f>
              <c:numCache>
                <c:formatCode>#,##0</c:formatCode>
                <c:ptCount val="1"/>
                <c:pt idx="0">
                  <c:v>4018.4142857142856</c:v>
                </c:pt>
              </c:numCache>
            </c:numRef>
          </c:val>
          <c:smooth val="0"/>
          <c:extLst>
            <c:ext xmlns:c16="http://schemas.microsoft.com/office/drawing/2014/chart" uri="{C3380CC4-5D6E-409C-BE32-E72D297353CC}">
              <c16:uniqueId val="{00000000-77A7-4473-9537-1371C0C088CF}"/>
            </c:ext>
          </c:extLst>
        </c:ser>
        <c:ser>
          <c:idx val="1"/>
          <c:order val="1"/>
          <c:tx>
            <c:strRef>
              <c:f>'5.4.2 G67'!$D$7</c:f>
              <c:strCache>
                <c:ptCount val="1"/>
                <c:pt idx="0">
                  <c:v>ARA</c:v>
                </c:pt>
              </c:strCache>
            </c:strRef>
          </c:tx>
          <c:spPr>
            <a:ln w="25400" cap="rnd">
              <a:noFill/>
              <a:round/>
            </a:ln>
            <a:effectLst/>
          </c:spPr>
          <c:marker>
            <c:symbol val="circle"/>
            <c:size val="5"/>
            <c:spPr>
              <a:solidFill>
                <a:srgbClr val="B4B4B4"/>
              </a:solidFill>
              <a:ln w="9525">
                <a:noFill/>
              </a:ln>
              <a:effectLst/>
            </c:spPr>
          </c:marker>
          <c:cat>
            <c:strRef>
              <c:f>'5.4.2 G67'!$H$5</c:f>
              <c:strCache>
                <c:ptCount val="1"/>
                <c:pt idx="0">
                  <c:v>MAMO</c:v>
                </c:pt>
              </c:strCache>
            </c:strRef>
          </c:cat>
          <c:val>
            <c:numRef>
              <c:f>'5.4.2 G67'!$H$7</c:f>
              <c:numCache>
                <c:formatCode>#,##0</c:formatCode>
                <c:ptCount val="1"/>
                <c:pt idx="0">
                  <c:v>2588.217391304348</c:v>
                </c:pt>
              </c:numCache>
            </c:numRef>
          </c:val>
          <c:smooth val="0"/>
          <c:extLst>
            <c:ext xmlns:c16="http://schemas.microsoft.com/office/drawing/2014/chart" uri="{C3380CC4-5D6E-409C-BE32-E72D297353CC}">
              <c16:uniqueId val="{00000001-77A7-4473-9537-1371C0C088CF}"/>
            </c:ext>
          </c:extLst>
        </c:ser>
        <c:ser>
          <c:idx val="2"/>
          <c:order val="2"/>
          <c:tx>
            <c:strRef>
              <c:f>'5.4.2 G67'!$D$8</c:f>
              <c:strCache>
                <c:ptCount val="1"/>
                <c:pt idx="0">
                  <c:v>NAV</c:v>
                </c:pt>
              </c:strCache>
            </c:strRef>
          </c:tx>
          <c:spPr>
            <a:ln w="25400" cap="rnd">
              <a:noFill/>
              <a:round/>
            </a:ln>
            <a:effectLst/>
          </c:spPr>
          <c:marker>
            <c:symbol val="circle"/>
            <c:size val="5"/>
            <c:spPr>
              <a:solidFill>
                <a:srgbClr val="B4B4B4"/>
              </a:solidFill>
              <a:ln w="9525">
                <a:noFill/>
              </a:ln>
              <a:effectLst/>
            </c:spPr>
          </c:marker>
          <c:cat>
            <c:strRef>
              <c:f>'5.4.2 G67'!$H$5</c:f>
              <c:strCache>
                <c:ptCount val="1"/>
                <c:pt idx="0">
                  <c:v>MAMO</c:v>
                </c:pt>
              </c:strCache>
            </c:strRef>
          </c:cat>
          <c:val>
            <c:numRef>
              <c:f>'5.4.2 G67'!$H$8</c:f>
              <c:numCache>
                <c:formatCode>#,##0</c:formatCode>
                <c:ptCount val="1"/>
                <c:pt idx="0">
                  <c:v>1884.1666666666667</c:v>
                </c:pt>
              </c:numCache>
            </c:numRef>
          </c:val>
          <c:smooth val="0"/>
          <c:extLst>
            <c:ext xmlns:c16="http://schemas.microsoft.com/office/drawing/2014/chart" uri="{C3380CC4-5D6E-409C-BE32-E72D297353CC}">
              <c16:uniqueId val="{00000002-77A7-4473-9537-1371C0C088CF}"/>
            </c:ext>
          </c:extLst>
        </c:ser>
        <c:ser>
          <c:idx val="3"/>
          <c:order val="3"/>
          <c:tx>
            <c:strRef>
              <c:f>'5.4.2 G67'!$D$9</c:f>
              <c:strCache>
                <c:ptCount val="1"/>
                <c:pt idx="0">
                  <c:v>CAN</c:v>
                </c:pt>
              </c:strCache>
            </c:strRef>
          </c:tx>
          <c:spPr>
            <a:ln w="25400" cap="rnd">
              <a:noFill/>
              <a:round/>
            </a:ln>
            <a:effectLst/>
          </c:spPr>
          <c:marker>
            <c:symbol val="circle"/>
            <c:size val="5"/>
            <c:spPr>
              <a:solidFill>
                <a:srgbClr val="B4B4B4"/>
              </a:solidFill>
              <a:ln w="9525">
                <a:noFill/>
              </a:ln>
              <a:effectLst/>
            </c:spPr>
          </c:marker>
          <c:cat>
            <c:strRef>
              <c:f>'5.4.2 G67'!$H$5</c:f>
              <c:strCache>
                <c:ptCount val="1"/>
                <c:pt idx="0">
                  <c:v>MAMO</c:v>
                </c:pt>
              </c:strCache>
            </c:strRef>
          </c:cat>
          <c:val>
            <c:numRef>
              <c:f>'5.4.2 G67'!$H$9</c:f>
              <c:numCache>
                <c:formatCode>#,##0</c:formatCode>
                <c:ptCount val="1"/>
                <c:pt idx="0">
                  <c:v>2507.5333333333333</c:v>
                </c:pt>
              </c:numCache>
            </c:numRef>
          </c:val>
          <c:smooth val="0"/>
          <c:extLst>
            <c:ext xmlns:c16="http://schemas.microsoft.com/office/drawing/2014/chart" uri="{C3380CC4-5D6E-409C-BE32-E72D297353CC}">
              <c16:uniqueId val="{00000003-77A7-4473-9537-1371C0C088CF}"/>
            </c:ext>
          </c:extLst>
        </c:ser>
        <c:ser>
          <c:idx val="4"/>
          <c:order val="4"/>
          <c:tx>
            <c:strRef>
              <c:f>'5.4.2 G67'!$D$10</c:f>
              <c:strCache>
                <c:ptCount val="1"/>
                <c:pt idx="0">
                  <c:v>CNT</c:v>
                </c:pt>
              </c:strCache>
            </c:strRef>
          </c:tx>
          <c:spPr>
            <a:ln w="25400" cap="rnd">
              <a:noFill/>
              <a:round/>
            </a:ln>
            <a:effectLst/>
          </c:spPr>
          <c:marker>
            <c:symbol val="circle"/>
            <c:size val="5"/>
            <c:spPr>
              <a:solidFill>
                <a:srgbClr val="B4B4B4"/>
              </a:solidFill>
              <a:ln w="9525">
                <a:noFill/>
              </a:ln>
              <a:effectLst/>
            </c:spPr>
          </c:marker>
          <c:cat>
            <c:strRef>
              <c:f>'5.4.2 G67'!$H$5</c:f>
              <c:strCache>
                <c:ptCount val="1"/>
                <c:pt idx="0">
                  <c:v>MAMO</c:v>
                </c:pt>
              </c:strCache>
            </c:strRef>
          </c:cat>
          <c:val>
            <c:numRef>
              <c:f>'5.4.2 G67'!$H$10</c:f>
              <c:numCache>
                <c:formatCode>#,##0</c:formatCode>
                <c:ptCount val="1"/>
                <c:pt idx="0">
                  <c:v>2355.4</c:v>
                </c:pt>
              </c:numCache>
            </c:numRef>
          </c:val>
          <c:smooth val="0"/>
          <c:extLst>
            <c:ext xmlns:c16="http://schemas.microsoft.com/office/drawing/2014/chart" uri="{C3380CC4-5D6E-409C-BE32-E72D297353CC}">
              <c16:uniqueId val="{00000004-77A7-4473-9537-1371C0C088CF}"/>
            </c:ext>
          </c:extLst>
        </c:ser>
        <c:ser>
          <c:idx val="5"/>
          <c:order val="5"/>
          <c:tx>
            <c:strRef>
              <c:f>'5.4.2 G67'!$D$11</c:f>
              <c:strCache>
                <c:ptCount val="1"/>
                <c:pt idx="0">
                  <c:v>CYL</c:v>
                </c:pt>
              </c:strCache>
            </c:strRef>
          </c:tx>
          <c:spPr>
            <a:ln w="25400" cap="rnd">
              <a:noFill/>
              <a:round/>
            </a:ln>
            <a:effectLst/>
          </c:spPr>
          <c:marker>
            <c:symbol val="circle"/>
            <c:size val="5"/>
            <c:spPr>
              <a:solidFill>
                <a:srgbClr val="B4B4B4"/>
              </a:solidFill>
              <a:ln w="9525">
                <a:noFill/>
              </a:ln>
              <a:effectLst/>
            </c:spPr>
          </c:marker>
          <c:cat>
            <c:strRef>
              <c:f>'5.4.2 G67'!$H$5</c:f>
              <c:strCache>
                <c:ptCount val="1"/>
                <c:pt idx="0">
                  <c:v>MAMO</c:v>
                </c:pt>
              </c:strCache>
            </c:strRef>
          </c:cat>
          <c:val>
            <c:numRef>
              <c:f>'5.4.2 G67'!$H$11</c:f>
              <c:numCache>
                <c:formatCode>#,##0</c:formatCode>
                <c:ptCount val="1"/>
                <c:pt idx="0">
                  <c:v>1669.4242424242425</c:v>
                </c:pt>
              </c:numCache>
            </c:numRef>
          </c:val>
          <c:smooth val="0"/>
          <c:extLst>
            <c:ext xmlns:c16="http://schemas.microsoft.com/office/drawing/2014/chart" uri="{C3380CC4-5D6E-409C-BE32-E72D297353CC}">
              <c16:uniqueId val="{00000005-77A7-4473-9537-1371C0C088CF}"/>
            </c:ext>
          </c:extLst>
        </c:ser>
        <c:ser>
          <c:idx val="6"/>
          <c:order val="6"/>
          <c:tx>
            <c:strRef>
              <c:f>'5.4.2 G67'!$D$12</c:f>
              <c:strCache>
                <c:ptCount val="1"/>
                <c:pt idx="0">
                  <c:v>CLM</c:v>
                </c:pt>
              </c:strCache>
            </c:strRef>
          </c:tx>
          <c:spPr>
            <a:ln w="25400" cap="rnd">
              <a:noFill/>
              <a:round/>
            </a:ln>
            <a:effectLst/>
          </c:spPr>
          <c:marker>
            <c:symbol val="circle"/>
            <c:size val="5"/>
            <c:spPr>
              <a:solidFill>
                <a:srgbClr val="B4B4B4"/>
              </a:solidFill>
              <a:ln w="9525">
                <a:noFill/>
              </a:ln>
              <a:effectLst/>
            </c:spPr>
          </c:marker>
          <c:cat>
            <c:strRef>
              <c:f>'5.4.2 G67'!$H$5</c:f>
              <c:strCache>
                <c:ptCount val="1"/>
                <c:pt idx="0">
                  <c:v>MAMO</c:v>
                </c:pt>
              </c:strCache>
            </c:strRef>
          </c:cat>
          <c:val>
            <c:numRef>
              <c:f>'5.4.2 G67'!$H$12</c:f>
              <c:numCache>
                <c:formatCode>#,##0</c:formatCode>
                <c:ptCount val="1"/>
                <c:pt idx="0">
                  <c:v>2639.2352941176468</c:v>
                </c:pt>
              </c:numCache>
            </c:numRef>
          </c:val>
          <c:smooth val="0"/>
          <c:extLst>
            <c:ext xmlns:c16="http://schemas.microsoft.com/office/drawing/2014/chart" uri="{C3380CC4-5D6E-409C-BE32-E72D297353CC}">
              <c16:uniqueId val="{00000006-77A7-4473-9537-1371C0C088CF}"/>
            </c:ext>
          </c:extLst>
        </c:ser>
        <c:ser>
          <c:idx val="7"/>
          <c:order val="7"/>
          <c:tx>
            <c:strRef>
              <c:f>'5.4.2 G67'!$D$13</c:f>
              <c:strCache>
                <c:ptCount val="1"/>
                <c:pt idx="0">
                  <c:v>CAT</c:v>
                </c:pt>
              </c:strCache>
            </c:strRef>
          </c:tx>
          <c:spPr>
            <a:ln w="25400" cap="rnd">
              <a:noFill/>
              <a:round/>
            </a:ln>
            <a:effectLst/>
          </c:spPr>
          <c:marker>
            <c:symbol val="circle"/>
            <c:size val="5"/>
            <c:spPr>
              <a:solidFill>
                <a:srgbClr val="B4B4B4"/>
              </a:solidFill>
              <a:ln w="9525">
                <a:noFill/>
              </a:ln>
              <a:effectLst/>
            </c:spPr>
          </c:marker>
          <c:cat>
            <c:strRef>
              <c:f>'5.4.2 G67'!$H$5</c:f>
              <c:strCache>
                <c:ptCount val="1"/>
                <c:pt idx="0">
                  <c:v>MAMO</c:v>
                </c:pt>
              </c:strCache>
            </c:strRef>
          </c:cat>
          <c:val>
            <c:numRef>
              <c:f>'5.4.2 G67'!$H$13</c:f>
              <c:numCache>
                <c:formatCode>#,##0</c:formatCode>
                <c:ptCount val="1"/>
                <c:pt idx="0">
                  <c:v>4127.9868421052633</c:v>
                </c:pt>
              </c:numCache>
            </c:numRef>
          </c:val>
          <c:smooth val="0"/>
          <c:extLst>
            <c:ext xmlns:c16="http://schemas.microsoft.com/office/drawing/2014/chart" uri="{C3380CC4-5D6E-409C-BE32-E72D297353CC}">
              <c16:uniqueId val="{00000007-77A7-4473-9537-1371C0C088CF}"/>
            </c:ext>
          </c:extLst>
        </c:ser>
        <c:ser>
          <c:idx val="8"/>
          <c:order val="8"/>
          <c:tx>
            <c:strRef>
              <c:f>'5.4.2 G67'!$D$14</c:f>
              <c:strCache>
                <c:ptCount val="1"/>
                <c:pt idx="0">
                  <c:v>CVA</c:v>
                </c:pt>
              </c:strCache>
            </c:strRef>
          </c:tx>
          <c:spPr>
            <a:ln w="25400" cap="rnd">
              <a:noFill/>
              <a:round/>
            </a:ln>
            <a:effectLst/>
          </c:spPr>
          <c:marker>
            <c:symbol val="circle"/>
            <c:size val="5"/>
            <c:spPr>
              <a:solidFill>
                <a:srgbClr val="B4B4B4"/>
              </a:solidFill>
              <a:ln w="9525">
                <a:noFill/>
              </a:ln>
              <a:effectLst/>
            </c:spPr>
          </c:marker>
          <c:cat>
            <c:strRef>
              <c:f>'5.4.2 G67'!$H$5</c:f>
              <c:strCache>
                <c:ptCount val="1"/>
                <c:pt idx="0">
                  <c:v>MAMO</c:v>
                </c:pt>
              </c:strCache>
            </c:strRef>
          </c:cat>
          <c:val>
            <c:numRef>
              <c:f>'5.4.2 G67'!$H$14</c:f>
              <c:numCache>
                <c:formatCode>#,##0</c:formatCode>
                <c:ptCount val="1"/>
                <c:pt idx="0">
                  <c:v>3103.6410256410259</c:v>
                </c:pt>
              </c:numCache>
            </c:numRef>
          </c:val>
          <c:smooth val="0"/>
          <c:extLst>
            <c:ext xmlns:c16="http://schemas.microsoft.com/office/drawing/2014/chart" uri="{C3380CC4-5D6E-409C-BE32-E72D297353CC}">
              <c16:uniqueId val="{00000008-77A7-4473-9537-1371C0C088CF}"/>
            </c:ext>
          </c:extLst>
        </c:ser>
        <c:ser>
          <c:idx val="9"/>
          <c:order val="9"/>
          <c:tx>
            <c:strRef>
              <c:f>'5.4.2 G67'!$D$15</c:f>
              <c:strCache>
                <c:ptCount val="1"/>
                <c:pt idx="0">
                  <c:v>EXT</c:v>
                </c:pt>
              </c:strCache>
            </c:strRef>
          </c:tx>
          <c:spPr>
            <a:ln w="25400" cap="rnd">
              <a:noFill/>
              <a:round/>
            </a:ln>
            <a:effectLst/>
          </c:spPr>
          <c:marker>
            <c:symbol val="triangle"/>
            <c:size val="9"/>
            <c:spPr>
              <a:solidFill>
                <a:srgbClr val="83082A"/>
              </a:solidFill>
              <a:ln w="9525">
                <a:noFill/>
              </a:ln>
              <a:effectLst/>
            </c:spPr>
          </c:marker>
          <c:cat>
            <c:strRef>
              <c:f>'5.4.2 G67'!$H$5</c:f>
              <c:strCache>
                <c:ptCount val="1"/>
                <c:pt idx="0">
                  <c:v>MAMO</c:v>
                </c:pt>
              </c:strCache>
            </c:strRef>
          </c:cat>
          <c:val>
            <c:numRef>
              <c:f>'5.4.2 G67'!$H$15</c:f>
              <c:numCache>
                <c:formatCode>#,##0</c:formatCode>
                <c:ptCount val="1"/>
                <c:pt idx="0">
                  <c:v>2123.6428571428573</c:v>
                </c:pt>
              </c:numCache>
            </c:numRef>
          </c:val>
          <c:smooth val="0"/>
          <c:extLst>
            <c:ext xmlns:c16="http://schemas.microsoft.com/office/drawing/2014/chart" uri="{C3380CC4-5D6E-409C-BE32-E72D297353CC}">
              <c16:uniqueId val="{00000009-77A7-4473-9537-1371C0C088CF}"/>
            </c:ext>
          </c:extLst>
        </c:ser>
        <c:ser>
          <c:idx val="10"/>
          <c:order val="10"/>
          <c:tx>
            <c:strRef>
              <c:f>'5.4.2 G67'!$D$16</c:f>
              <c:strCache>
                <c:ptCount val="1"/>
                <c:pt idx="0">
                  <c:v>GAL</c:v>
                </c:pt>
              </c:strCache>
            </c:strRef>
          </c:tx>
          <c:spPr>
            <a:ln w="25400" cap="rnd">
              <a:noFill/>
              <a:round/>
            </a:ln>
            <a:effectLst/>
          </c:spPr>
          <c:marker>
            <c:symbol val="circle"/>
            <c:size val="5"/>
            <c:spPr>
              <a:solidFill>
                <a:srgbClr val="B4B4B4"/>
              </a:solidFill>
              <a:ln w="9525">
                <a:noFill/>
              </a:ln>
              <a:effectLst/>
            </c:spPr>
          </c:marker>
          <c:cat>
            <c:strRef>
              <c:f>'5.4.2 G67'!$H$5</c:f>
              <c:strCache>
                <c:ptCount val="1"/>
                <c:pt idx="0">
                  <c:v>MAMO</c:v>
                </c:pt>
              </c:strCache>
            </c:strRef>
          </c:cat>
          <c:val>
            <c:numRef>
              <c:f>'5.4.2 G67'!$H$16</c:f>
              <c:numCache>
                <c:formatCode>#,##0</c:formatCode>
                <c:ptCount val="1"/>
                <c:pt idx="0">
                  <c:v>2625.2727272727275</c:v>
                </c:pt>
              </c:numCache>
            </c:numRef>
          </c:val>
          <c:smooth val="0"/>
          <c:extLst>
            <c:ext xmlns:c16="http://schemas.microsoft.com/office/drawing/2014/chart" uri="{C3380CC4-5D6E-409C-BE32-E72D297353CC}">
              <c16:uniqueId val="{0000000A-77A7-4473-9537-1371C0C088CF}"/>
            </c:ext>
          </c:extLst>
        </c:ser>
        <c:ser>
          <c:idx val="11"/>
          <c:order val="11"/>
          <c:tx>
            <c:strRef>
              <c:f>'5.4.2 G67'!$D$17</c:f>
              <c:strCache>
                <c:ptCount val="1"/>
                <c:pt idx="0">
                  <c:v>BAL</c:v>
                </c:pt>
              </c:strCache>
            </c:strRef>
          </c:tx>
          <c:spPr>
            <a:ln w="25400" cap="rnd">
              <a:noFill/>
              <a:round/>
            </a:ln>
            <a:effectLst/>
          </c:spPr>
          <c:marker>
            <c:symbol val="circle"/>
            <c:size val="5"/>
            <c:spPr>
              <a:solidFill>
                <a:srgbClr val="B4B4B4"/>
              </a:solidFill>
              <a:ln w="9525">
                <a:noFill/>
              </a:ln>
              <a:effectLst/>
            </c:spPr>
          </c:marker>
          <c:cat>
            <c:strRef>
              <c:f>'5.4.2 G67'!$H$5</c:f>
              <c:strCache>
                <c:ptCount val="1"/>
                <c:pt idx="0">
                  <c:v>MAMO</c:v>
                </c:pt>
              </c:strCache>
            </c:strRef>
          </c:cat>
          <c:val>
            <c:numRef>
              <c:f>'5.4.2 G67'!$H$17</c:f>
              <c:numCache>
                <c:formatCode>#,##0</c:formatCode>
                <c:ptCount val="1"/>
                <c:pt idx="0">
                  <c:v>2530.4545454545455</c:v>
                </c:pt>
              </c:numCache>
            </c:numRef>
          </c:val>
          <c:smooth val="0"/>
          <c:extLst>
            <c:ext xmlns:c16="http://schemas.microsoft.com/office/drawing/2014/chart" uri="{C3380CC4-5D6E-409C-BE32-E72D297353CC}">
              <c16:uniqueId val="{0000000B-77A7-4473-9537-1371C0C088CF}"/>
            </c:ext>
          </c:extLst>
        </c:ser>
        <c:ser>
          <c:idx val="12"/>
          <c:order val="12"/>
          <c:tx>
            <c:strRef>
              <c:f>'5.4.2 G67'!$D$18</c:f>
              <c:strCache>
                <c:ptCount val="1"/>
                <c:pt idx="0">
                  <c:v>RIO</c:v>
                </c:pt>
              </c:strCache>
            </c:strRef>
          </c:tx>
          <c:spPr>
            <a:ln w="25400" cap="rnd">
              <a:noFill/>
              <a:round/>
            </a:ln>
            <a:effectLst/>
          </c:spPr>
          <c:marker>
            <c:symbol val="circle"/>
            <c:size val="5"/>
            <c:spPr>
              <a:solidFill>
                <a:srgbClr val="B4B4B4"/>
              </a:solidFill>
              <a:ln w="9525">
                <a:noFill/>
              </a:ln>
              <a:effectLst/>
            </c:spPr>
          </c:marker>
          <c:cat>
            <c:strRef>
              <c:f>'5.4.2 G67'!$H$5</c:f>
              <c:strCache>
                <c:ptCount val="1"/>
                <c:pt idx="0">
                  <c:v>MAMO</c:v>
                </c:pt>
              </c:strCache>
            </c:strRef>
          </c:cat>
          <c:val>
            <c:numRef>
              <c:f>'5.4.2 G67'!$H$18</c:f>
              <c:numCache>
                <c:formatCode>#,##0</c:formatCode>
                <c:ptCount val="1"/>
                <c:pt idx="0">
                  <c:v>4232.5</c:v>
                </c:pt>
              </c:numCache>
            </c:numRef>
          </c:val>
          <c:smooth val="0"/>
          <c:extLst>
            <c:ext xmlns:c16="http://schemas.microsoft.com/office/drawing/2014/chart" uri="{C3380CC4-5D6E-409C-BE32-E72D297353CC}">
              <c16:uniqueId val="{0000000C-77A7-4473-9537-1371C0C088CF}"/>
            </c:ext>
          </c:extLst>
        </c:ser>
        <c:ser>
          <c:idx val="13"/>
          <c:order val="13"/>
          <c:tx>
            <c:strRef>
              <c:f>'5.4.2 G67'!$D$19</c:f>
              <c:strCache>
                <c:ptCount val="1"/>
                <c:pt idx="0">
                  <c:v>MAD</c:v>
                </c:pt>
              </c:strCache>
            </c:strRef>
          </c:tx>
          <c:spPr>
            <a:ln w="25400" cap="rnd">
              <a:noFill/>
              <a:round/>
            </a:ln>
            <a:effectLst/>
          </c:spPr>
          <c:marker>
            <c:symbol val="circle"/>
            <c:size val="5"/>
            <c:spPr>
              <a:solidFill>
                <a:srgbClr val="B4B4B4"/>
              </a:solidFill>
              <a:ln w="9525">
                <a:noFill/>
              </a:ln>
              <a:effectLst/>
            </c:spPr>
          </c:marker>
          <c:cat>
            <c:strRef>
              <c:f>'5.4.2 G67'!$H$5</c:f>
              <c:strCache>
                <c:ptCount val="1"/>
                <c:pt idx="0">
                  <c:v>MAMO</c:v>
                </c:pt>
              </c:strCache>
            </c:strRef>
          </c:cat>
          <c:val>
            <c:numRef>
              <c:f>'5.4.2 G67'!$H$19</c:f>
              <c:numCache>
                <c:formatCode>#,##0</c:formatCode>
                <c:ptCount val="1"/>
                <c:pt idx="0">
                  <c:v>3988.0172413793102</c:v>
                </c:pt>
              </c:numCache>
            </c:numRef>
          </c:val>
          <c:smooth val="0"/>
          <c:extLst>
            <c:ext xmlns:c16="http://schemas.microsoft.com/office/drawing/2014/chart" uri="{C3380CC4-5D6E-409C-BE32-E72D297353CC}">
              <c16:uniqueId val="{0000000D-77A7-4473-9537-1371C0C088CF}"/>
            </c:ext>
          </c:extLst>
        </c:ser>
        <c:ser>
          <c:idx val="14"/>
          <c:order val="14"/>
          <c:tx>
            <c:strRef>
              <c:f>'5.4.2 G67'!$D$20</c:f>
              <c:strCache>
                <c:ptCount val="1"/>
                <c:pt idx="0">
                  <c:v>PVA</c:v>
                </c:pt>
              </c:strCache>
            </c:strRef>
          </c:tx>
          <c:spPr>
            <a:ln w="25400" cap="rnd">
              <a:noFill/>
              <a:round/>
            </a:ln>
            <a:effectLst/>
          </c:spPr>
          <c:marker>
            <c:symbol val="circle"/>
            <c:size val="5"/>
            <c:spPr>
              <a:solidFill>
                <a:srgbClr val="B4B4B4"/>
              </a:solidFill>
              <a:ln w="9525">
                <a:noFill/>
              </a:ln>
              <a:effectLst/>
            </c:spPr>
          </c:marker>
          <c:cat>
            <c:strRef>
              <c:f>'5.4.2 G67'!$H$5</c:f>
              <c:strCache>
                <c:ptCount val="1"/>
                <c:pt idx="0">
                  <c:v>MAMO</c:v>
                </c:pt>
              </c:strCache>
            </c:strRef>
          </c:cat>
          <c:val>
            <c:numRef>
              <c:f>'5.4.2 G67'!$H$20</c:f>
              <c:numCache>
                <c:formatCode>#,##0</c:formatCode>
                <c:ptCount val="1"/>
                <c:pt idx="0">
                  <c:v>1827.5625</c:v>
                </c:pt>
              </c:numCache>
            </c:numRef>
          </c:val>
          <c:smooth val="0"/>
          <c:extLst>
            <c:ext xmlns:c16="http://schemas.microsoft.com/office/drawing/2014/chart" uri="{C3380CC4-5D6E-409C-BE32-E72D297353CC}">
              <c16:uniqueId val="{0000000E-77A7-4473-9537-1371C0C088CF}"/>
            </c:ext>
          </c:extLst>
        </c:ser>
        <c:ser>
          <c:idx val="15"/>
          <c:order val="15"/>
          <c:tx>
            <c:strRef>
              <c:f>'5.4.2 G67'!$D$21</c:f>
              <c:strCache>
                <c:ptCount val="1"/>
                <c:pt idx="0">
                  <c:v>AST</c:v>
                </c:pt>
              </c:strCache>
            </c:strRef>
          </c:tx>
          <c:spPr>
            <a:ln w="25400" cap="rnd">
              <a:noFill/>
              <a:round/>
            </a:ln>
            <a:effectLst/>
          </c:spPr>
          <c:marker>
            <c:symbol val="circle"/>
            <c:size val="5"/>
            <c:spPr>
              <a:solidFill>
                <a:srgbClr val="B4B4B4"/>
              </a:solidFill>
              <a:ln w="9525">
                <a:noFill/>
              </a:ln>
              <a:effectLst/>
            </c:spPr>
          </c:marker>
          <c:cat>
            <c:strRef>
              <c:f>'5.4.2 G67'!$H$5</c:f>
              <c:strCache>
                <c:ptCount val="1"/>
                <c:pt idx="0">
                  <c:v>MAMO</c:v>
                </c:pt>
              </c:strCache>
            </c:strRef>
          </c:cat>
          <c:val>
            <c:numRef>
              <c:f>'5.4.2 G67'!$H$21</c:f>
              <c:numCache>
                <c:formatCode>#,##0</c:formatCode>
                <c:ptCount val="1"/>
                <c:pt idx="0">
                  <c:v>3630.75</c:v>
                </c:pt>
              </c:numCache>
            </c:numRef>
          </c:val>
          <c:smooth val="0"/>
          <c:extLst>
            <c:ext xmlns:c16="http://schemas.microsoft.com/office/drawing/2014/chart" uri="{C3380CC4-5D6E-409C-BE32-E72D297353CC}">
              <c16:uniqueId val="{0000000F-77A7-4473-9537-1371C0C088CF}"/>
            </c:ext>
          </c:extLst>
        </c:ser>
        <c:ser>
          <c:idx val="16"/>
          <c:order val="16"/>
          <c:tx>
            <c:strRef>
              <c:f>'5.4.2 G67'!$D$22</c:f>
              <c:strCache>
                <c:ptCount val="1"/>
                <c:pt idx="0">
                  <c:v>MUR</c:v>
                </c:pt>
              </c:strCache>
            </c:strRef>
          </c:tx>
          <c:spPr>
            <a:ln w="25400" cap="rnd">
              <a:noFill/>
              <a:round/>
            </a:ln>
            <a:effectLst/>
          </c:spPr>
          <c:marker>
            <c:symbol val="circle"/>
            <c:size val="5"/>
            <c:spPr>
              <a:solidFill>
                <a:srgbClr val="B4B4B4"/>
              </a:solidFill>
              <a:ln w="9525">
                <a:noFill/>
              </a:ln>
              <a:effectLst/>
            </c:spPr>
          </c:marker>
          <c:cat>
            <c:strRef>
              <c:f>'5.4.2 G67'!$H$5</c:f>
              <c:strCache>
                <c:ptCount val="1"/>
                <c:pt idx="0">
                  <c:v>MAMO</c:v>
                </c:pt>
              </c:strCache>
            </c:strRef>
          </c:cat>
          <c:val>
            <c:numRef>
              <c:f>'5.4.2 G67'!$H$22</c:f>
              <c:numCache>
                <c:formatCode>#,##0</c:formatCode>
                <c:ptCount val="1"/>
                <c:pt idx="0">
                  <c:v>1284.8888888888889</c:v>
                </c:pt>
              </c:numCache>
            </c:numRef>
          </c:val>
          <c:smooth val="0"/>
          <c:extLst>
            <c:ext xmlns:c16="http://schemas.microsoft.com/office/drawing/2014/chart" uri="{C3380CC4-5D6E-409C-BE32-E72D297353CC}">
              <c16:uniqueId val="{00000010-77A7-4473-9537-1371C0C088CF}"/>
            </c:ext>
          </c:extLst>
        </c:ser>
        <c:ser>
          <c:idx val="17"/>
          <c:order val="17"/>
          <c:tx>
            <c:strRef>
              <c:f>'5.4.2 G67'!$D$23</c:f>
              <c:strCache>
                <c:ptCount val="1"/>
                <c:pt idx="0">
                  <c:v>Total nacional </c:v>
                </c:pt>
              </c:strCache>
            </c:strRef>
          </c:tx>
          <c:spPr>
            <a:ln w="25400" cap="rnd">
              <a:noFill/>
              <a:round/>
            </a:ln>
            <a:effectLst/>
          </c:spPr>
          <c:marker>
            <c:symbol val="square"/>
            <c:size val="7"/>
            <c:spPr>
              <a:solidFill>
                <a:srgbClr val="404040"/>
              </a:solidFill>
              <a:ln w="9525">
                <a:noFill/>
              </a:ln>
              <a:effectLst/>
            </c:spPr>
          </c:marker>
          <c:cat>
            <c:strRef>
              <c:f>'5.4.2 G67'!$H$5</c:f>
              <c:strCache>
                <c:ptCount val="1"/>
                <c:pt idx="0">
                  <c:v>MAMO</c:v>
                </c:pt>
              </c:strCache>
            </c:strRef>
          </c:cat>
          <c:val>
            <c:numRef>
              <c:f>'5.4.2 G67'!$H$23</c:f>
              <c:numCache>
                <c:formatCode>#,##0</c:formatCode>
                <c:ptCount val="1"/>
                <c:pt idx="0">
                  <c:v>3183.4266365688486</c:v>
                </c:pt>
              </c:numCache>
            </c:numRef>
          </c:val>
          <c:smooth val="0"/>
          <c:extLst>
            <c:ext xmlns:c16="http://schemas.microsoft.com/office/drawing/2014/chart" uri="{C3380CC4-5D6E-409C-BE32-E72D297353CC}">
              <c16:uniqueId val="{00000011-77A7-4473-9537-1371C0C088CF}"/>
            </c:ext>
          </c:extLst>
        </c:ser>
        <c:dLbls>
          <c:showLegendKey val="0"/>
          <c:showVal val="0"/>
          <c:showCatName val="0"/>
          <c:showSerName val="0"/>
          <c:showPercent val="0"/>
          <c:showBubbleSize val="0"/>
        </c:dLbls>
        <c:marker val="1"/>
        <c:smooth val="0"/>
        <c:axId val="544641104"/>
        <c:axId val="544641432"/>
        <c:extLst/>
      </c:lineChart>
      <c:catAx>
        <c:axId val="544641104"/>
        <c:scaling>
          <c:orientation val="minMax"/>
        </c:scaling>
        <c:delete val="0"/>
        <c:axPos val="b"/>
        <c:numFmt formatCode="General" sourceLinked="1"/>
        <c:majorTickMark val="out"/>
        <c:minorTickMark val="none"/>
        <c:tickLblPos val="nextTo"/>
        <c:spPr>
          <a:noFill/>
          <a:ln w="9525" cap="flat" cmpd="sng" algn="ctr">
            <a:solidFill>
              <a:srgbClr val="404040"/>
            </a:solidFill>
            <a:round/>
          </a:ln>
          <a:effectLst/>
        </c:spPr>
        <c:txPr>
          <a:bodyPr rot="0" spcFirstLastPara="1" vertOverflow="ellipsis"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crossAx val="544641432"/>
        <c:crosses val="autoZero"/>
        <c:auto val="0"/>
        <c:lblAlgn val="ctr"/>
        <c:lblOffset val="100"/>
        <c:tickMarkSkip val="1"/>
        <c:noMultiLvlLbl val="0"/>
      </c:catAx>
      <c:valAx>
        <c:axId val="544641432"/>
        <c:scaling>
          <c:orientation val="minMax"/>
          <c:max val="10000"/>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rgbClr val="404040"/>
            </a:solidFill>
          </a:ln>
          <a:effectLst/>
        </c:spPr>
        <c:txPr>
          <a:bodyPr rot="-6000000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crossAx val="54464110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900" b="1">
          <a:solidFill>
            <a:srgbClr val="404040"/>
          </a:solidFill>
          <a:latin typeface="Century Gothic" panose="020B0502020202020204" pitchFamily="34" charset="0"/>
        </a:defRPr>
      </a:pPr>
      <a:endParaRPr lang="es-ES"/>
    </a:p>
  </c:tx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'5.4.2 G67'!$D$6</c:f>
              <c:strCache>
                <c:ptCount val="1"/>
                <c:pt idx="0">
                  <c:v>Resto de CC. AA.</c:v>
                </c:pt>
              </c:strCache>
            </c:strRef>
          </c:tx>
          <c:spPr>
            <a:ln w="25400" cap="rnd">
              <a:noFill/>
              <a:round/>
            </a:ln>
            <a:effectLst/>
          </c:spPr>
          <c:marker>
            <c:symbol val="circle"/>
            <c:size val="5"/>
            <c:spPr>
              <a:solidFill>
                <a:srgbClr val="B4B4B4"/>
              </a:solidFill>
              <a:ln w="9525">
                <a:noFill/>
              </a:ln>
              <a:effectLst/>
            </c:spPr>
          </c:marker>
          <c:cat>
            <c:strRef>
              <c:f>'5.4.2 G67'!$I$5</c:f>
              <c:strCache>
                <c:ptCount val="1"/>
                <c:pt idx="0">
                  <c:v>RM</c:v>
                </c:pt>
              </c:strCache>
            </c:strRef>
          </c:cat>
          <c:val>
            <c:numRef>
              <c:f>'5.4.2 G67'!$I$6</c:f>
              <c:numCache>
                <c:formatCode>#,##0</c:formatCode>
                <c:ptCount val="1"/>
                <c:pt idx="0">
                  <c:v>6169.8372093023254</c:v>
                </c:pt>
              </c:numCache>
            </c:numRef>
          </c:val>
          <c:smooth val="0"/>
          <c:extLst>
            <c:ext xmlns:c16="http://schemas.microsoft.com/office/drawing/2014/chart" uri="{C3380CC4-5D6E-409C-BE32-E72D297353CC}">
              <c16:uniqueId val="{00000000-213E-4A43-8A14-9EE7A77C89DF}"/>
            </c:ext>
          </c:extLst>
        </c:ser>
        <c:ser>
          <c:idx val="1"/>
          <c:order val="1"/>
          <c:tx>
            <c:strRef>
              <c:f>'5.4.2 G67'!$D$7</c:f>
              <c:strCache>
                <c:ptCount val="1"/>
                <c:pt idx="0">
                  <c:v>ARA</c:v>
                </c:pt>
              </c:strCache>
            </c:strRef>
          </c:tx>
          <c:spPr>
            <a:ln w="25400" cap="rnd">
              <a:noFill/>
              <a:round/>
            </a:ln>
            <a:effectLst/>
          </c:spPr>
          <c:marker>
            <c:symbol val="circle"/>
            <c:size val="5"/>
            <c:spPr>
              <a:solidFill>
                <a:srgbClr val="B4B4B4"/>
              </a:solidFill>
              <a:ln w="9525">
                <a:noFill/>
              </a:ln>
              <a:effectLst/>
            </c:spPr>
          </c:marker>
          <c:cat>
            <c:strRef>
              <c:f>'5.4.2 G67'!$I$5</c:f>
              <c:strCache>
                <c:ptCount val="1"/>
                <c:pt idx="0">
                  <c:v>RM</c:v>
                </c:pt>
              </c:strCache>
            </c:strRef>
          </c:cat>
          <c:val>
            <c:numRef>
              <c:f>'5.4.2 G67'!$I$7</c:f>
              <c:numCache>
                <c:formatCode>#,##0</c:formatCode>
                <c:ptCount val="1"/>
                <c:pt idx="0">
                  <c:v>2366.5500000000002</c:v>
                </c:pt>
              </c:numCache>
            </c:numRef>
          </c:val>
          <c:smooth val="0"/>
          <c:extLst>
            <c:ext xmlns:c16="http://schemas.microsoft.com/office/drawing/2014/chart" uri="{C3380CC4-5D6E-409C-BE32-E72D297353CC}">
              <c16:uniqueId val="{00000001-213E-4A43-8A14-9EE7A77C89DF}"/>
            </c:ext>
          </c:extLst>
        </c:ser>
        <c:ser>
          <c:idx val="2"/>
          <c:order val="2"/>
          <c:tx>
            <c:strRef>
              <c:f>'5.4.2 G67'!$D$8</c:f>
              <c:strCache>
                <c:ptCount val="1"/>
                <c:pt idx="0">
                  <c:v>NAV</c:v>
                </c:pt>
              </c:strCache>
            </c:strRef>
          </c:tx>
          <c:spPr>
            <a:ln w="25400" cap="rnd">
              <a:noFill/>
              <a:round/>
            </a:ln>
            <a:effectLst/>
          </c:spPr>
          <c:marker>
            <c:symbol val="circle"/>
            <c:size val="5"/>
            <c:spPr>
              <a:solidFill>
                <a:srgbClr val="B4B4B4"/>
              </a:solidFill>
              <a:ln w="9525">
                <a:noFill/>
              </a:ln>
              <a:effectLst/>
            </c:spPr>
          </c:marker>
          <c:cat>
            <c:strRef>
              <c:f>'5.4.2 G67'!$I$5</c:f>
              <c:strCache>
                <c:ptCount val="1"/>
                <c:pt idx="0">
                  <c:v>RM</c:v>
                </c:pt>
              </c:strCache>
            </c:strRef>
          </c:cat>
          <c:val>
            <c:numRef>
              <c:f>'5.4.2 G67'!$I$8</c:f>
              <c:numCache>
                <c:formatCode>#,##0</c:formatCode>
                <c:ptCount val="1"/>
                <c:pt idx="0">
                  <c:v>2380.125</c:v>
                </c:pt>
              </c:numCache>
            </c:numRef>
          </c:val>
          <c:smooth val="0"/>
          <c:extLst>
            <c:ext xmlns:c16="http://schemas.microsoft.com/office/drawing/2014/chart" uri="{C3380CC4-5D6E-409C-BE32-E72D297353CC}">
              <c16:uniqueId val="{00000002-213E-4A43-8A14-9EE7A77C89DF}"/>
            </c:ext>
          </c:extLst>
        </c:ser>
        <c:ser>
          <c:idx val="3"/>
          <c:order val="3"/>
          <c:tx>
            <c:strRef>
              <c:f>'5.4.2 G67'!$D$9</c:f>
              <c:strCache>
                <c:ptCount val="1"/>
                <c:pt idx="0">
                  <c:v>CAN</c:v>
                </c:pt>
              </c:strCache>
            </c:strRef>
          </c:tx>
          <c:spPr>
            <a:ln w="25400" cap="rnd">
              <a:noFill/>
              <a:round/>
            </a:ln>
            <a:effectLst/>
          </c:spPr>
          <c:marker>
            <c:symbol val="circle"/>
            <c:size val="5"/>
            <c:spPr>
              <a:solidFill>
                <a:srgbClr val="B4B4B4"/>
              </a:solidFill>
              <a:ln w="9525">
                <a:noFill/>
              </a:ln>
              <a:effectLst/>
            </c:spPr>
          </c:marker>
          <c:cat>
            <c:strRef>
              <c:f>'5.4.2 G67'!$I$5</c:f>
              <c:strCache>
                <c:ptCount val="1"/>
                <c:pt idx="0">
                  <c:v>RM</c:v>
                </c:pt>
              </c:strCache>
            </c:strRef>
          </c:cat>
          <c:val>
            <c:numRef>
              <c:f>'5.4.2 G67'!$I$9</c:f>
              <c:numCache>
                <c:formatCode>#,##0</c:formatCode>
                <c:ptCount val="1"/>
                <c:pt idx="0">
                  <c:v>3374.3333333333335</c:v>
                </c:pt>
              </c:numCache>
            </c:numRef>
          </c:val>
          <c:smooth val="0"/>
          <c:extLst>
            <c:ext xmlns:c16="http://schemas.microsoft.com/office/drawing/2014/chart" uri="{C3380CC4-5D6E-409C-BE32-E72D297353CC}">
              <c16:uniqueId val="{00000003-213E-4A43-8A14-9EE7A77C89DF}"/>
            </c:ext>
          </c:extLst>
        </c:ser>
        <c:ser>
          <c:idx val="4"/>
          <c:order val="4"/>
          <c:tx>
            <c:strRef>
              <c:f>'5.4.2 G67'!$D$10</c:f>
              <c:strCache>
                <c:ptCount val="1"/>
                <c:pt idx="0">
                  <c:v>CNT</c:v>
                </c:pt>
              </c:strCache>
            </c:strRef>
          </c:tx>
          <c:spPr>
            <a:ln w="25400" cap="rnd">
              <a:noFill/>
              <a:round/>
            </a:ln>
            <a:effectLst/>
          </c:spPr>
          <c:marker>
            <c:symbol val="circle"/>
            <c:size val="5"/>
            <c:spPr>
              <a:solidFill>
                <a:srgbClr val="B4B4B4"/>
              </a:solidFill>
              <a:ln w="9525">
                <a:noFill/>
              </a:ln>
              <a:effectLst/>
            </c:spPr>
          </c:marker>
          <c:cat>
            <c:strRef>
              <c:f>'5.4.2 G67'!$I$5</c:f>
              <c:strCache>
                <c:ptCount val="1"/>
                <c:pt idx="0">
                  <c:v>RM</c:v>
                </c:pt>
              </c:strCache>
            </c:strRef>
          </c:cat>
          <c:val>
            <c:numRef>
              <c:f>'5.4.2 G67'!$I$10</c:f>
              <c:numCache>
                <c:formatCode>#,##0</c:formatCode>
                <c:ptCount val="1"/>
                <c:pt idx="0">
                  <c:v>5261.666666666667</c:v>
                </c:pt>
              </c:numCache>
            </c:numRef>
          </c:val>
          <c:smooth val="0"/>
          <c:extLst>
            <c:ext xmlns:c16="http://schemas.microsoft.com/office/drawing/2014/chart" uri="{C3380CC4-5D6E-409C-BE32-E72D297353CC}">
              <c16:uniqueId val="{00000004-213E-4A43-8A14-9EE7A77C89DF}"/>
            </c:ext>
          </c:extLst>
        </c:ser>
        <c:ser>
          <c:idx val="5"/>
          <c:order val="5"/>
          <c:tx>
            <c:strRef>
              <c:f>'5.4.2 G67'!$D$11</c:f>
              <c:strCache>
                <c:ptCount val="1"/>
                <c:pt idx="0">
                  <c:v>CYL</c:v>
                </c:pt>
              </c:strCache>
            </c:strRef>
          </c:tx>
          <c:spPr>
            <a:ln w="25400" cap="rnd">
              <a:noFill/>
              <a:round/>
            </a:ln>
            <a:effectLst/>
          </c:spPr>
          <c:marker>
            <c:symbol val="circle"/>
            <c:size val="5"/>
            <c:spPr>
              <a:solidFill>
                <a:srgbClr val="B4B4B4"/>
              </a:solidFill>
              <a:ln w="9525">
                <a:noFill/>
              </a:ln>
              <a:effectLst/>
            </c:spPr>
          </c:marker>
          <c:cat>
            <c:strRef>
              <c:f>'5.4.2 G67'!$I$5</c:f>
              <c:strCache>
                <c:ptCount val="1"/>
                <c:pt idx="0">
                  <c:v>RM</c:v>
                </c:pt>
              </c:strCache>
            </c:strRef>
          </c:cat>
          <c:val>
            <c:numRef>
              <c:f>'5.4.2 G67'!$I$11</c:f>
              <c:numCache>
                <c:formatCode>#,##0</c:formatCode>
                <c:ptCount val="1"/>
                <c:pt idx="0">
                  <c:v>5557.6842105263158</c:v>
                </c:pt>
              </c:numCache>
            </c:numRef>
          </c:val>
          <c:smooth val="0"/>
          <c:extLst>
            <c:ext xmlns:c16="http://schemas.microsoft.com/office/drawing/2014/chart" uri="{C3380CC4-5D6E-409C-BE32-E72D297353CC}">
              <c16:uniqueId val="{00000005-213E-4A43-8A14-9EE7A77C89DF}"/>
            </c:ext>
          </c:extLst>
        </c:ser>
        <c:ser>
          <c:idx val="6"/>
          <c:order val="6"/>
          <c:tx>
            <c:strRef>
              <c:f>'5.4.2 G67'!$D$12</c:f>
              <c:strCache>
                <c:ptCount val="1"/>
                <c:pt idx="0">
                  <c:v>CLM</c:v>
                </c:pt>
              </c:strCache>
            </c:strRef>
          </c:tx>
          <c:spPr>
            <a:ln w="25400" cap="rnd">
              <a:noFill/>
              <a:round/>
            </a:ln>
            <a:effectLst/>
          </c:spPr>
          <c:marker>
            <c:symbol val="circle"/>
            <c:size val="5"/>
            <c:spPr>
              <a:solidFill>
                <a:srgbClr val="B4B4B4"/>
              </a:solidFill>
              <a:ln w="9525">
                <a:noFill/>
              </a:ln>
              <a:effectLst/>
            </c:spPr>
          </c:marker>
          <c:cat>
            <c:strRef>
              <c:f>'5.4.2 G67'!$I$5</c:f>
              <c:strCache>
                <c:ptCount val="1"/>
                <c:pt idx="0">
                  <c:v>RM</c:v>
                </c:pt>
              </c:strCache>
            </c:strRef>
          </c:cat>
          <c:val>
            <c:numRef>
              <c:f>'5.4.2 G67'!$I$12</c:f>
              <c:numCache>
                <c:formatCode>#,##0</c:formatCode>
                <c:ptCount val="1"/>
                <c:pt idx="0">
                  <c:v>6588.4615384615381</c:v>
                </c:pt>
              </c:numCache>
            </c:numRef>
          </c:val>
          <c:smooth val="0"/>
          <c:extLst>
            <c:ext xmlns:c16="http://schemas.microsoft.com/office/drawing/2014/chart" uri="{C3380CC4-5D6E-409C-BE32-E72D297353CC}">
              <c16:uniqueId val="{00000006-213E-4A43-8A14-9EE7A77C89DF}"/>
            </c:ext>
          </c:extLst>
        </c:ser>
        <c:ser>
          <c:idx val="7"/>
          <c:order val="7"/>
          <c:tx>
            <c:strRef>
              <c:f>'5.4.2 G67'!$D$13</c:f>
              <c:strCache>
                <c:ptCount val="1"/>
                <c:pt idx="0">
                  <c:v>CAT</c:v>
                </c:pt>
              </c:strCache>
            </c:strRef>
          </c:tx>
          <c:spPr>
            <a:ln w="25400" cap="rnd">
              <a:noFill/>
              <a:round/>
            </a:ln>
            <a:effectLst/>
          </c:spPr>
          <c:marker>
            <c:symbol val="circle"/>
            <c:size val="5"/>
            <c:spPr>
              <a:solidFill>
                <a:srgbClr val="B4B4B4"/>
              </a:solidFill>
              <a:ln w="9525">
                <a:noFill/>
              </a:ln>
              <a:effectLst/>
            </c:spPr>
          </c:marker>
          <c:cat>
            <c:strRef>
              <c:f>'5.4.2 G67'!$I$5</c:f>
              <c:strCache>
                <c:ptCount val="1"/>
                <c:pt idx="0">
                  <c:v>RM</c:v>
                </c:pt>
              </c:strCache>
            </c:strRef>
          </c:cat>
          <c:val>
            <c:numRef>
              <c:f>'5.4.2 G67'!$I$13</c:f>
              <c:numCache>
                <c:formatCode>#,##0</c:formatCode>
                <c:ptCount val="1"/>
                <c:pt idx="0">
                  <c:v>5102.8961038961043</c:v>
                </c:pt>
              </c:numCache>
            </c:numRef>
          </c:val>
          <c:smooth val="0"/>
          <c:extLst>
            <c:ext xmlns:c16="http://schemas.microsoft.com/office/drawing/2014/chart" uri="{C3380CC4-5D6E-409C-BE32-E72D297353CC}">
              <c16:uniqueId val="{00000007-213E-4A43-8A14-9EE7A77C89DF}"/>
            </c:ext>
          </c:extLst>
        </c:ser>
        <c:ser>
          <c:idx val="8"/>
          <c:order val="8"/>
          <c:tx>
            <c:strRef>
              <c:f>'5.4.2 G67'!$D$14</c:f>
              <c:strCache>
                <c:ptCount val="1"/>
                <c:pt idx="0">
                  <c:v>CVA</c:v>
                </c:pt>
              </c:strCache>
            </c:strRef>
          </c:tx>
          <c:spPr>
            <a:ln w="25400" cap="rnd">
              <a:noFill/>
              <a:round/>
            </a:ln>
            <a:effectLst/>
          </c:spPr>
          <c:marker>
            <c:symbol val="circle"/>
            <c:size val="5"/>
            <c:spPr>
              <a:solidFill>
                <a:srgbClr val="B4B4B4"/>
              </a:solidFill>
              <a:ln w="9525">
                <a:noFill/>
              </a:ln>
              <a:effectLst/>
            </c:spPr>
          </c:marker>
          <c:cat>
            <c:strRef>
              <c:f>'5.4.2 G67'!$I$5</c:f>
              <c:strCache>
                <c:ptCount val="1"/>
                <c:pt idx="0">
                  <c:v>RM</c:v>
                </c:pt>
              </c:strCache>
            </c:strRef>
          </c:cat>
          <c:val>
            <c:numRef>
              <c:f>'5.4.2 G67'!$I$14</c:f>
              <c:numCache>
                <c:formatCode>#,##0</c:formatCode>
                <c:ptCount val="1"/>
                <c:pt idx="0">
                  <c:v>4313.1896551724139</c:v>
                </c:pt>
              </c:numCache>
            </c:numRef>
          </c:val>
          <c:smooth val="0"/>
          <c:extLst>
            <c:ext xmlns:c16="http://schemas.microsoft.com/office/drawing/2014/chart" uri="{C3380CC4-5D6E-409C-BE32-E72D297353CC}">
              <c16:uniqueId val="{00000008-213E-4A43-8A14-9EE7A77C89DF}"/>
            </c:ext>
          </c:extLst>
        </c:ser>
        <c:ser>
          <c:idx val="9"/>
          <c:order val="9"/>
          <c:tx>
            <c:strRef>
              <c:f>'5.4.2 G67'!$D$15</c:f>
              <c:strCache>
                <c:ptCount val="1"/>
                <c:pt idx="0">
                  <c:v>EXT</c:v>
                </c:pt>
              </c:strCache>
            </c:strRef>
          </c:tx>
          <c:spPr>
            <a:ln w="25400" cap="rnd">
              <a:noFill/>
              <a:round/>
            </a:ln>
            <a:effectLst/>
          </c:spPr>
          <c:marker>
            <c:symbol val="triangle"/>
            <c:size val="9"/>
            <c:spPr>
              <a:solidFill>
                <a:srgbClr val="83082A"/>
              </a:solidFill>
              <a:ln w="9525">
                <a:noFill/>
              </a:ln>
              <a:effectLst/>
            </c:spPr>
          </c:marker>
          <c:cat>
            <c:strRef>
              <c:f>'5.4.2 G67'!$I$5</c:f>
              <c:strCache>
                <c:ptCount val="1"/>
                <c:pt idx="0">
                  <c:v>RM</c:v>
                </c:pt>
              </c:strCache>
            </c:strRef>
          </c:cat>
          <c:val>
            <c:numRef>
              <c:f>'5.4.2 G67'!$I$15</c:f>
              <c:numCache>
                <c:formatCode>#,##0</c:formatCode>
                <c:ptCount val="1"/>
                <c:pt idx="0">
                  <c:v>3623.2222222222222</c:v>
                </c:pt>
              </c:numCache>
            </c:numRef>
          </c:val>
          <c:smooth val="0"/>
          <c:extLst>
            <c:ext xmlns:c16="http://schemas.microsoft.com/office/drawing/2014/chart" uri="{C3380CC4-5D6E-409C-BE32-E72D297353CC}">
              <c16:uniqueId val="{00000009-213E-4A43-8A14-9EE7A77C89DF}"/>
            </c:ext>
          </c:extLst>
        </c:ser>
        <c:ser>
          <c:idx val="10"/>
          <c:order val="10"/>
          <c:tx>
            <c:strRef>
              <c:f>'5.4.2 G67'!$D$16</c:f>
              <c:strCache>
                <c:ptCount val="1"/>
                <c:pt idx="0">
                  <c:v>GAL</c:v>
                </c:pt>
              </c:strCache>
            </c:strRef>
          </c:tx>
          <c:spPr>
            <a:ln w="25400" cap="rnd">
              <a:noFill/>
              <a:round/>
            </a:ln>
            <a:effectLst/>
          </c:spPr>
          <c:marker>
            <c:symbol val="circle"/>
            <c:size val="5"/>
            <c:spPr>
              <a:solidFill>
                <a:srgbClr val="B4B4B4"/>
              </a:solidFill>
              <a:ln w="9525">
                <a:noFill/>
              </a:ln>
              <a:effectLst/>
            </c:spPr>
          </c:marker>
          <c:cat>
            <c:strRef>
              <c:f>'5.4.2 G67'!$I$5</c:f>
              <c:strCache>
                <c:ptCount val="1"/>
                <c:pt idx="0">
                  <c:v>RM</c:v>
                </c:pt>
              </c:strCache>
            </c:strRef>
          </c:cat>
          <c:val>
            <c:numRef>
              <c:f>'5.4.2 G67'!$I$16</c:f>
              <c:numCache>
                <c:formatCode>#,##0</c:formatCode>
                <c:ptCount val="1"/>
                <c:pt idx="0">
                  <c:v>3836.56</c:v>
                </c:pt>
              </c:numCache>
            </c:numRef>
          </c:val>
          <c:smooth val="0"/>
          <c:extLst>
            <c:ext xmlns:c16="http://schemas.microsoft.com/office/drawing/2014/chart" uri="{C3380CC4-5D6E-409C-BE32-E72D297353CC}">
              <c16:uniqueId val="{0000000A-213E-4A43-8A14-9EE7A77C89DF}"/>
            </c:ext>
          </c:extLst>
        </c:ser>
        <c:ser>
          <c:idx val="11"/>
          <c:order val="11"/>
          <c:tx>
            <c:strRef>
              <c:f>'5.4.2 G67'!$D$17</c:f>
              <c:strCache>
                <c:ptCount val="1"/>
                <c:pt idx="0">
                  <c:v>BAL</c:v>
                </c:pt>
              </c:strCache>
            </c:strRef>
          </c:tx>
          <c:spPr>
            <a:ln w="25400" cap="rnd">
              <a:noFill/>
              <a:round/>
            </a:ln>
            <a:effectLst/>
          </c:spPr>
          <c:marker>
            <c:symbol val="circle"/>
            <c:size val="5"/>
            <c:spPr>
              <a:solidFill>
                <a:srgbClr val="B4B4B4"/>
              </a:solidFill>
              <a:ln w="9525">
                <a:noFill/>
              </a:ln>
              <a:effectLst/>
            </c:spPr>
          </c:marker>
          <c:cat>
            <c:strRef>
              <c:f>'5.4.2 G67'!$I$5</c:f>
              <c:strCache>
                <c:ptCount val="1"/>
                <c:pt idx="0">
                  <c:v>RM</c:v>
                </c:pt>
              </c:strCache>
            </c:strRef>
          </c:cat>
          <c:val>
            <c:numRef>
              <c:f>'5.4.2 G67'!$I$17</c:f>
              <c:numCache>
                <c:formatCode>#,##0</c:formatCode>
                <c:ptCount val="1"/>
                <c:pt idx="0">
                  <c:v>4685.4444444444443</c:v>
                </c:pt>
              </c:numCache>
            </c:numRef>
          </c:val>
          <c:smooth val="0"/>
          <c:extLst>
            <c:ext xmlns:c16="http://schemas.microsoft.com/office/drawing/2014/chart" uri="{C3380CC4-5D6E-409C-BE32-E72D297353CC}">
              <c16:uniqueId val="{0000000B-213E-4A43-8A14-9EE7A77C89DF}"/>
            </c:ext>
          </c:extLst>
        </c:ser>
        <c:ser>
          <c:idx val="12"/>
          <c:order val="12"/>
          <c:tx>
            <c:strRef>
              <c:f>'5.4.2 G67'!$D$18</c:f>
              <c:strCache>
                <c:ptCount val="1"/>
                <c:pt idx="0">
                  <c:v>RIO</c:v>
                </c:pt>
              </c:strCache>
            </c:strRef>
          </c:tx>
          <c:spPr>
            <a:ln w="25400" cap="rnd">
              <a:noFill/>
              <a:round/>
            </a:ln>
            <a:effectLst/>
          </c:spPr>
          <c:marker>
            <c:symbol val="circle"/>
            <c:size val="5"/>
            <c:spPr>
              <a:solidFill>
                <a:srgbClr val="B4B4B4"/>
              </a:solidFill>
              <a:ln w="9525">
                <a:noFill/>
              </a:ln>
              <a:effectLst/>
            </c:spPr>
          </c:marker>
          <c:cat>
            <c:strRef>
              <c:f>'5.4.2 G67'!$I$5</c:f>
              <c:strCache>
                <c:ptCount val="1"/>
                <c:pt idx="0">
                  <c:v>RM</c:v>
                </c:pt>
              </c:strCache>
            </c:strRef>
          </c:cat>
          <c:val>
            <c:numRef>
              <c:f>'5.4.2 G67'!$I$18</c:f>
              <c:numCache>
                <c:formatCode>#,##0</c:formatCode>
                <c:ptCount val="1"/>
                <c:pt idx="0">
                  <c:v>6076.5</c:v>
                </c:pt>
              </c:numCache>
            </c:numRef>
          </c:val>
          <c:smooth val="0"/>
          <c:extLst>
            <c:ext xmlns:c16="http://schemas.microsoft.com/office/drawing/2014/chart" uri="{C3380CC4-5D6E-409C-BE32-E72D297353CC}">
              <c16:uniqueId val="{0000000C-213E-4A43-8A14-9EE7A77C89DF}"/>
            </c:ext>
          </c:extLst>
        </c:ser>
        <c:ser>
          <c:idx val="13"/>
          <c:order val="13"/>
          <c:tx>
            <c:strRef>
              <c:f>'5.4.2 G67'!$D$19</c:f>
              <c:strCache>
                <c:ptCount val="1"/>
                <c:pt idx="0">
                  <c:v>MAD</c:v>
                </c:pt>
              </c:strCache>
            </c:strRef>
          </c:tx>
          <c:spPr>
            <a:ln w="25400" cap="rnd">
              <a:noFill/>
              <a:round/>
            </a:ln>
            <a:effectLst/>
          </c:spPr>
          <c:marker>
            <c:symbol val="circle"/>
            <c:size val="5"/>
            <c:spPr>
              <a:solidFill>
                <a:srgbClr val="B4B4B4"/>
              </a:solidFill>
              <a:ln w="9525">
                <a:noFill/>
              </a:ln>
              <a:effectLst/>
            </c:spPr>
          </c:marker>
          <c:cat>
            <c:strRef>
              <c:f>'5.4.2 G67'!$I$5</c:f>
              <c:strCache>
                <c:ptCount val="1"/>
                <c:pt idx="0">
                  <c:v>RM</c:v>
                </c:pt>
              </c:strCache>
            </c:strRef>
          </c:cat>
          <c:val>
            <c:numRef>
              <c:f>'5.4.2 G67'!$I$19</c:f>
              <c:numCache>
                <c:formatCode>#,##0</c:formatCode>
                <c:ptCount val="1"/>
                <c:pt idx="0">
                  <c:v>6234.757575757576</c:v>
                </c:pt>
              </c:numCache>
            </c:numRef>
          </c:val>
          <c:smooth val="0"/>
          <c:extLst>
            <c:ext xmlns:c16="http://schemas.microsoft.com/office/drawing/2014/chart" uri="{C3380CC4-5D6E-409C-BE32-E72D297353CC}">
              <c16:uniqueId val="{0000000D-213E-4A43-8A14-9EE7A77C89DF}"/>
            </c:ext>
          </c:extLst>
        </c:ser>
        <c:ser>
          <c:idx val="14"/>
          <c:order val="14"/>
          <c:tx>
            <c:strRef>
              <c:f>'5.4.2 G67'!$D$20</c:f>
              <c:strCache>
                <c:ptCount val="1"/>
                <c:pt idx="0">
                  <c:v>PVA</c:v>
                </c:pt>
              </c:strCache>
            </c:strRef>
          </c:tx>
          <c:spPr>
            <a:ln w="25400" cap="rnd">
              <a:noFill/>
              <a:round/>
            </a:ln>
            <a:effectLst/>
          </c:spPr>
          <c:marker>
            <c:symbol val="circle"/>
            <c:size val="5"/>
            <c:spPr>
              <a:solidFill>
                <a:srgbClr val="B4B4B4"/>
              </a:solidFill>
              <a:ln w="9525">
                <a:noFill/>
              </a:ln>
              <a:effectLst/>
            </c:spPr>
          </c:marker>
          <c:cat>
            <c:strRef>
              <c:f>'5.4.2 G67'!$I$5</c:f>
              <c:strCache>
                <c:ptCount val="1"/>
                <c:pt idx="0">
                  <c:v>RM</c:v>
                </c:pt>
              </c:strCache>
            </c:strRef>
          </c:cat>
          <c:val>
            <c:numRef>
              <c:f>'5.4.2 G67'!$I$20</c:f>
              <c:numCache>
                <c:formatCode>#,##0</c:formatCode>
                <c:ptCount val="1"/>
                <c:pt idx="0">
                  <c:v>2081.0588235294117</c:v>
                </c:pt>
              </c:numCache>
            </c:numRef>
          </c:val>
          <c:smooth val="0"/>
          <c:extLst>
            <c:ext xmlns:c16="http://schemas.microsoft.com/office/drawing/2014/chart" uri="{C3380CC4-5D6E-409C-BE32-E72D297353CC}">
              <c16:uniqueId val="{0000000E-213E-4A43-8A14-9EE7A77C89DF}"/>
            </c:ext>
          </c:extLst>
        </c:ser>
        <c:ser>
          <c:idx val="15"/>
          <c:order val="15"/>
          <c:tx>
            <c:strRef>
              <c:f>'5.4.2 G67'!$D$21</c:f>
              <c:strCache>
                <c:ptCount val="1"/>
                <c:pt idx="0">
                  <c:v>AST</c:v>
                </c:pt>
              </c:strCache>
            </c:strRef>
          </c:tx>
          <c:spPr>
            <a:ln w="25400" cap="rnd">
              <a:noFill/>
              <a:round/>
            </a:ln>
            <a:effectLst/>
          </c:spPr>
          <c:marker>
            <c:symbol val="circle"/>
            <c:size val="5"/>
            <c:spPr>
              <a:solidFill>
                <a:srgbClr val="B4B4B4"/>
              </a:solidFill>
              <a:ln w="9525">
                <a:noFill/>
              </a:ln>
              <a:effectLst/>
            </c:spPr>
          </c:marker>
          <c:cat>
            <c:strRef>
              <c:f>'5.4.2 G67'!$I$5</c:f>
              <c:strCache>
                <c:ptCount val="1"/>
                <c:pt idx="0">
                  <c:v>RM</c:v>
                </c:pt>
              </c:strCache>
            </c:strRef>
          </c:cat>
          <c:val>
            <c:numRef>
              <c:f>'5.4.2 G67'!$I$21</c:f>
              <c:numCache>
                <c:formatCode>#,##0</c:formatCode>
                <c:ptCount val="1"/>
                <c:pt idx="0">
                  <c:v>3586.5454545454545</c:v>
                </c:pt>
              </c:numCache>
            </c:numRef>
          </c:val>
          <c:smooth val="0"/>
          <c:extLst>
            <c:ext xmlns:c16="http://schemas.microsoft.com/office/drawing/2014/chart" uri="{C3380CC4-5D6E-409C-BE32-E72D297353CC}">
              <c16:uniqueId val="{0000000F-213E-4A43-8A14-9EE7A77C89DF}"/>
            </c:ext>
          </c:extLst>
        </c:ser>
        <c:ser>
          <c:idx val="16"/>
          <c:order val="16"/>
          <c:tx>
            <c:strRef>
              <c:f>'5.4.2 G67'!$D$22</c:f>
              <c:strCache>
                <c:ptCount val="1"/>
                <c:pt idx="0">
                  <c:v>MUR</c:v>
                </c:pt>
              </c:strCache>
            </c:strRef>
          </c:tx>
          <c:spPr>
            <a:ln w="25400" cap="rnd">
              <a:noFill/>
              <a:round/>
            </a:ln>
            <a:effectLst/>
          </c:spPr>
          <c:marker>
            <c:symbol val="circle"/>
            <c:size val="5"/>
            <c:spPr>
              <a:solidFill>
                <a:srgbClr val="B4B4B4"/>
              </a:solidFill>
              <a:ln w="9525">
                <a:noFill/>
              </a:ln>
              <a:effectLst/>
            </c:spPr>
          </c:marker>
          <c:cat>
            <c:strRef>
              <c:f>'5.4.2 G67'!$I$5</c:f>
              <c:strCache>
                <c:ptCount val="1"/>
                <c:pt idx="0">
                  <c:v>RM</c:v>
                </c:pt>
              </c:strCache>
            </c:strRef>
          </c:cat>
          <c:val>
            <c:numRef>
              <c:f>'5.4.2 G67'!$I$22</c:f>
              <c:numCache>
                <c:formatCode>#,##0</c:formatCode>
                <c:ptCount val="1"/>
                <c:pt idx="0">
                  <c:v>1787.7142857142858</c:v>
                </c:pt>
              </c:numCache>
            </c:numRef>
          </c:val>
          <c:smooth val="0"/>
          <c:extLst>
            <c:ext xmlns:c16="http://schemas.microsoft.com/office/drawing/2014/chart" uri="{C3380CC4-5D6E-409C-BE32-E72D297353CC}">
              <c16:uniqueId val="{00000010-213E-4A43-8A14-9EE7A77C89DF}"/>
            </c:ext>
          </c:extLst>
        </c:ser>
        <c:ser>
          <c:idx val="17"/>
          <c:order val="17"/>
          <c:tx>
            <c:strRef>
              <c:f>'5.4.2 G67'!$D$23</c:f>
              <c:strCache>
                <c:ptCount val="1"/>
                <c:pt idx="0">
                  <c:v>Total nacional </c:v>
                </c:pt>
              </c:strCache>
            </c:strRef>
          </c:tx>
          <c:spPr>
            <a:ln w="25400" cap="rnd">
              <a:noFill/>
              <a:round/>
            </a:ln>
            <a:effectLst/>
          </c:spPr>
          <c:marker>
            <c:symbol val="square"/>
            <c:size val="7"/>
            <c:spPr>
              <a:solidFill>
                <a:srgbClr val="404040"/>
              </a:solidFill>
              <a:ln w="9525">
                <a:noFill/>
              </a:ln>
              <a:effectLst/>
            </c:spPr>
          </c:marker>
          <c:cat>
            <c:strRef>
              <c:f>'5.4.2 G67'!$I$5</c:f>
              <c:strCache>
                <c:ptCount val="1"/>
                <c:pt idx="0">
                  <c:v>RM</c:v>
                </c:pt>
              </c:strCache>
            </c:strRef>
          </c:cat>
          <c:val>
            <c:numRef>
              <c:f>'5.4.2 G67'!$I$23</c:f>
              <c:numCache>
                <c:formatCode>#,##0</c:formatCode>
                <c:ptCount val="1"/>
                <c:pt idx="0">
                  <c:v>4721.1207729468597</c:v>
                </c:pt>
              </c:numCache>
            </c:numRef>
          </c:val>
          <c:smooth val="0"/>
          <c:extLst>
            <c:ext xmlns:c16="http://schemas.microsoft.com/office/drawing/2014/chart" uri="{C3380CC4-5D6E-409C-BE32-E72D297353CC}">
              <c16:uniqueId val="{00000011-213E-4A43-8A14-9EE7A77C89DF}"/>
            </c:ext>
          </c:extLst>
        </c:ser>
        <c:dLbls>
          <c:showLegendKey val="0"/>
          <c:showVal val="0"/>
          <c:showCatName val="0"/>
          <c:showSerName val="0"/>
          <c:showPercent val="0"/>
          <c:showBubbleSize val="0"/>
        </c:dLbls>
        <c:marker val="1"/>
        <c:smooth val="0"/>
        <c:axId val="544641104"/>
        <c:axId val="544641432"/>
        <c:extLst/>
      </c:lineChart>
      <c:catAx>
        <c:axId val="544641104"/>
        <c:scaling>
          <c:orientation val="minMax"/>
        </c:scaling>
        <c:delete val="0"/>
        <c:axPos val="b"/>
        <c:numFmt formatCode="General" sourceLinked="1"/>
        <c:majorTickMark val="out"/>
        <c:minorTickMark val="none"/>
        <c:tickLblPos val="nextTo"/>
        <c:spPr>
          <a:noFill/>
          <a:ln w="9525" cap="flat" cmpd="sng" algn="ctr">
            <a:solidFill>
              <a:srgbClr val="404040"/>
            </a:solidFill>
            <a:round/>
          </a:ln>
          <a:effectLst/>
        </c:spPr>
        <c:txPr>
          <a:bodyPr rot="0" spcFirstLastPara="1" vertOverflow="ellipsis"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crossAx val="544641432"/>
        <c:crosses val="autoZero"/>
        <c:auto val="0"/>
        <c:lblAlgn val="ctr"/>
        <c:lblOffset val="100"/>
        <c:tickMarkSkip val="1"/>
        <c:noMultiLvlLbl val="0"/>
      </c:catAx>
      <c:valAx>
        <c:axId val="544641432"/>
        <c:scaling>
          <c:orientation val="minMax"/>
          <c:max val="9000"/>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rgbClr val="404040"/>
            </a:solidFill>
          </a:ln>
          <a:effectLst/>
        </c:spPr>
        <c:txPr>
          <a:bodyPr rot="-6000000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crossAx val="54464110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900" b="1">
          <a:solidFill>
            <a:srgbClr val="404040"/>
          </a:solidFill>
          <a:latin typeface="Century Gothic" panose="020B0502020202020204" pitchFamily="34" charset="0"/>
        </a:defRPr>
      </a:pPr>
      <a:endParaRPr lang="es-ES"/>
    </a:p>
  </c:tx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'5.4.2 G67'!$D$6</c:f>
              <c:strCache>
                <c:ptCount val="1"/>
                <c:pt idx="0">
                  <c:v>Resto de CC. AA.</c:v>
                </c:pt>
              </c:strCache>
            </c:strRef>
          </c:tx>
          <c:spPr>
            <a:ln w="25400" cap="rnd">
              <a:noFill/>
              <a:round/>
            </a:ln>
            <a:effectLst/>
          </c:spPr>
          <c:marker>
            <c:symbol val="circle"/>
            <c:size val="5"/>
            <c:spPr>
              <a:solidFill>
                <a:srgbClr val="B4B4B4"/>
              </a:solidFill>
              <a:ln w="9525">
                <a:noFill/>
              </a:ln>
              <a:effectLst/>
            </c:spPr>
          </c:marker>
          <c:cat>
            <c:strRef>
              <c:f>'5.4.2 G67'!$M$5</c:f>
              <c:strCache>
                <c:ptCount val="1"/>
                <c:pt idx="0">
                  <c:v>PET</c:v>
                </c:pt>
              </c:strCache>
            </c:strRef>
          </c:cat>
          <c:val>
            <c:numRef>
              <c:f>'5.4.2 G67'!$M$6</c:f>
              <c:numCache>
                <c:formatCode>#,##0</c:formatCode>
                <c:ptCount val="1"/>
                <c:pt idx="0">
                  <c:v>3578</c:v>
                </c:pt>
              </c:numCache>
            </c:numRef>
          </c:val>
          <c:smooth val="0"/>
          <c:extLst>
            <c:ext xmlns:c16="http://schemas.microsoft.com/office/drawing/2014/chart" uri="{C3380CC4-5D6E-409C-BE32-E72D297353CC}">
              <c16:uniqueId val="{00000013-0B05-4160-840A-1DEDF400AB9F}"/>
            </c:ext>
          </c:extLst>
        </c:ser>
        <c:ser>
          <c:idx val="1"/>
          <c:order val="1"/>
          <c:tx>
            <c:strRef>
              <c:f>'5.4.2 G67'!$D$7</c:f>
              <c:strCache>
                <c:ptCount val="1"/>
                <c:pt idx="0">
                  <c:v>ARA</c:v>
                </c:pt>
              </c:strCache>
            </c:strRef>
          </c:tx>
          <c:spPr>
            <a:ln w="25400" cap="rnd">
              <a:noFill/>
              <a:round/>
            </a:ln>
            <a:effectLst/>
          </c:spPr>
          <c:marker>
            <c:symbol val="circle"/>
            <c:size val="5"/>
            <c:spPr>
              <a:solidFill>
                <a:srgbClr val="B4B4B4"/>
              </a:solidFill>
              <a:ln w="9525">
                <a:noFill/>
              </a:ln>
              <a:effectLst/>
            </c:spPr>
          </c:marker>
          <c:cat>
            <c:strRef>
              <c:f>'5.4.2 G67'!$M$5</c:f>
              <c:strCache>
                <c:ptCount val="1"/>
                <c:pt idx="0">
                  <c:v>PET</c:v>
                </c:pt>
              </c:strCache>
            </c:strRef>
          </c:cat>
          <c:val>
            <c:numRef>
              <c:f>'5.4.2 G67'!$M$7</c:f>
              <c:numCache>
                <c:formatCode>#,##0</c:formatCode>
                <c:ptCount val="1"/>
                <c:pt idx="0">
                  <c:v>3115</c:v>
                </c:pt>
              </c:numCache>
            </c:numRef>
          </c:val>
          <c:smooth val="0"/>
          <c:extLst>
            <c:ext xmlns:c16="http://schemas.microsoft.com/office/drawing/2014/chart" uri="{C3380CC4-5D6E-409C-BE32-E72D297353CC}">
              <c16:uniqueId val="{00000014-0B05-4160-840A-1DEDF400AB9F}"/>
            </c:ext>
          </c:extLst>
        </c:ser>
        <c:ser>
          <c:idx val="2"/>
          <c:order val="2"/>
          <c:tx>
            <c:strRef>
              <c:f>'5.4.2 G67'!$D$8</c:f>
              <c:strCache>
                <c:ptCount val="1"/>
                <c:pt idx="0">
                  <c:v>NAV</c:v>
                </c:pt>
              </c:strCache>
            </c:strRef>
          </c:tx>
          <c:spPr>
            <a:ln w="25400" cap="rnd">
              <a:noFill/>
              <a:round/>
            </a:ln>
            <a:effectLst/>
          </c:spPr>
          <c:marker>
            <c:symbol val="circle"/>
            <c:size val="5"/>
            <c:spPr>
              <a:solidFill>
                <a:srgbClr val="B4B4B4"/>
              </a:solidFill>
              <a:ln w="9525">
                <a:noFill/>
              </a:ln>
              <a:effectLst/>
            </c:spPr>
          </c:marker>
          <c:cat>
            <c:strRef>
              <c:f>'5.4.2 G67'!$M$5</c:f>
              <c:strCache>
                <c:ptCount val="1"/>
                <c:pt idx="0">
                  <c:v>PET</c:v>
                </c:pt>
              </c:strCache>
            </c:strRef>
          </c:cat>
          <c:val>
            <c:numRef>
              <c:f>'5.4.2 G67'!$M$8</c:f>
              <c:numCache>
                <c:formatCode>#,##0</c:formatCode>
                <c:ptCount val="1"/>
                <c:pt idx="0">
                  <c:v>0</c:v>
                </c:pt>
              </c:numCache>
            </c:numRef>
          </c:val>
          <c:smooth val="0"/>
          <c:extLst>
            <c:ext xmlns:c16="http://schemas.microsoft.com/office/drawing/2014/chart" uri="{C3380CC4-5D6E-409C-BE32-E72D297353CC}">
              <c16:uniqueId val="{00000015-0B05-4160-840A-1DEDF400AB9F}"/>
            </c:ext>
          </c:extLst>
        </c:ser>
        <c:ser>
          <c:idx val="3"/>
          <c:order val="3"/>
          <c:tx>
            <c:strRef>
              <c:f>'5.4.2 G67'!$D$9</c:f>
              <c:strCache>
                <c:ptCount val="1"/>
                <c:pt idx="0">
                  <c:v>CAN</c:v>
                </c:pt>
              </c:strCache>
            </c:strRef>
          </c:tx>
          <c:spPr>
            <a:ln w="25400" cap="rnd">
              <a:noFill/>
              <a:round/>
            </a:ln>
            <a:effectLst/>
          </c:spPr>
          <c:marker>
            <c:symbol val="circle"/>
            <c:size val="5"/>
            <c:spPr>
              <a:solidFill>
                <a:srgbClr val="B4B4B4"/>
              </a:solidFill>
              <a:ln w="9525">
                <a:noFill/>
              </a:ln>
              <a:effectLst/>
            </c:spPr>
          </c:marker>
          <c:cat>
            <c:strRef>
              <c:f>'5.4.2 G67'!$M$5</c:f>
              <c:strCache>
                <c:ptCount val="1"/>
                <c:pt idx="0">
                  <c:v>PET</c:v>
                </c:pt>
              </c:strCache>
            </c:strRef>
          </c:cat>
          <c:val>
            <c:numRef>
              <c:f>'5.4.2 G67'!$M$9</c:f>
              <c:numCache>
                <c:formatCode>#,##0</c:formatCode>
                <c:ptCount val="1"/>
                <c:pt idx="0">
                  <c:v>3565</c:v>
                </c:pt>
              </c:numCache>
            </c:numRef>
          </c:val>
          <c:smooth val="0"/>
          <c:extLst>
            <c:ext xmlns:c16="http://schemas.microsoft.com/office/drawing/2014/chart" uri="{C3380CC4-5D6E-409C-BE32-E72D297353CC}">
              <c16:uniqueId val="{00000016-0B05-4160-840A-1DEDF400AB9F}"/>
            </c:ext>
          </c:extLst>
        </c:ser>
        <c:ser>
          <c:idx val="4"/>
          <c:order val="4"/>
          <c:tx>
            <c:strRef>
              <c:f>'5.4.2 G67'!$D$10</c:f>
              <c:strCache>
                <c:ptCount val="1"/>
                <c:pt idx="0">
                  <c:v>CNT</c:v>
                </c:pt>
              </c:strCache>
            </c:strRef>
          </c:tx>
          <c:spPr>
            <a:ln w="25400" cap="rnd">
              <a:noFill/>
              <a:round/>
            </a:ln>
            <a:effectLst/>
          </c:spPr>
          <c:marker>
            <c:symbol val="circle"/>
            <c:size val="5"/>
            <c:spPr>
              <a:solidFill>
                <a:srgbClr val="B4B4B4"/>
              </a:solidFill>
              <a:ln w="9525">
                <a:noFill/>
              </a:ln>
              <a:effectLst/>
            </c:spPr>
          </c:marker>
          <c:cat>
            <c:strRef>
              <c:f>'5.4.2 G67'!$M$5</c:f>
              <c:strCache>
                <c:ptCount val="1"/>
                <c:pt idx="0">
                  <c:v>PET</c:v>
                </c:pt>
              </c:strCache>
            </c:strRef>
          </c:cat>
          <c:val>
            <c:numRef>
              <c:f>'5.4.2 G67'!$M$10</c:f>
              <c:numCache>
                <c:formatCode>#,##0</c:formatCode>
                <c:ptCount val="1"/>
                <c:pt idx="0">
                  <c:v>2994</c:v>
                </c:pt>
              </c:numCache>
            </c:numRef>
          </c:val>
          <c:smooth val="0"/>
          <c:extLst>
            <c:ext xmlns:c16="http://schemas.microsoft.com/office/drawing/2014/chart" uri="{C3380CC4-5D6E-409C-BE32-E72D297353CC}">
              <c16:uniqueId val="{00000017-0B05-4160-840A-1DEDF400AB9F}"/>
            </c:ext>
          </c:extLst>
        </c:ser>
        <c:ser>
          <c:idx val="5"/>
          <c:order val="5"/>
          <c:tx>
            <c:strRef>
              <c:f>'5.4.2 G67'!$D$11</c:f>
              <c:strCache>
                <c:ptCount val="1"/>
                <c:pt idx="0">
                  <c:v>CYL</c:v>
                </c:pt>
              </c:strCache>
            </c:strRef>
          </c:tx>
          <c:spPr>
            <a:ln w="25400" cap="rnd">
              <a:noFill/>
              <a:round/>
            </a:ln>
            <a:effectLst/>
          </c:spPr>
          <c:marker>
            <c:symbol val="circle"/>
            <c:size val="5"/>
            <c:spPr>
              <a:solidFill>
                <a:srgbClr val="B4B4B4"/>
              </a:solidFill>
              <a:ln w="9525">
                <a:noFill/>
              </a:ln>
              <a:effectLst/>
            </c:spPr>
          </c:marker>
          <c:cat>
            <c:strRef>
              <c:f>'5.4.2 G67'!$M$5</c:f>
              <c:strCache>
                <c:ptCount val="1"/>
                <c:pt idx="0">
                  <c:v>PET</c:v>
                </c:pt>
              </c:strCache>
            </c:strRef>
          </c:cat>
          <c:val>
            <c:numRef>
              <c:f>'5.4.2 G67'!$M$11</c:f>
              <c:numCache>
                <c:formatCode>#,##0</c:formatCode>
                <c:ptCount val="1"/>
                <c:pt idx="0">
                  <c:v>5009</c:v>
                </c:pt>
              </c:numCache>
            </c:numRef>
          </c:val>
          <c:smooth val="0"/>
          <c:extLst>
            <c:ext xmlns:c16="http://schemas.microsoft.com/office/drawing/2014/chart" uri="{C3380CC4-5D6E-409C-BE32-E72D297353CC}">
              <c16:uniqueId val="{00000018-0B05-4160-840A-1DEDF400AB9F}"/>
            </c:ext>
          </c:extLst>
        </c:ser>
        <c:ser>
          <c:idx val="6"/>
          <c:order val="6"/>
          <c:tx>
            <c:strRef>
              <c:f>'5.4.2 G67'!$D$12</c:f>
              <c:strCache>
                <c:ptCount val="1"/>
                <c:pt idx="0">
                  <c:v>CLM</c:v>
                </c:pt>
              </c:strCache>
            </c:strRef>
          </c:tx>
          <c:spPr>
            <a:ln w="25400" cap="rnd">
              <a:noFill/>
              <a:round/>
            </a:ln>
            <a:effectLst/>
          </c:spPr>
          <c:marker>
            <c:symbol val="circle"/>
            <c:size val="5"/>
            <c:spPr>
              <a:solidFill>
                <a:srgbClr val="B4B4B4"/>
              </a:solidFill>
              <a:ln w="9525">
                <a:noFill/>
              </a:ln>
              <a:effectLst/>
            </c:spPr>
          </c:marker>
          <c:cat>
            <c:strRef>
              <c:f>'5.4.2 G67'!$M$5</c:f>
              <c:strCache>
                <c:ptCount val="1"/>
                <c:pt idx="0">
                  <c:v>PET</c:v>
                </c:pt>
              </c:strCache>
            </c:strRef>
          </c:cat>
          <c:val>
            <c:numRef>
              <c:f>'5.4.2 G67'!$M$12</c:f>
              <c:numCache>
                <c:formatCode>#,##0</c:formatCode>
                <c:ptCount val="1"/>
                <c:pt idx="0">
                  <c:v>10013</c:v>
                </c:pt>
              </c:numCache>
            </c:numRef>
          </c:val>
          <c:smooth val="0"/>
          <c:extLst>
            <c:ext xmlns:c16="http://schemas.microsoft.com/office/drawing/2014/chart" uri="{C3380CC4-5D6E-409C-BE32-E72D297353CC}">
              <c16:uniqueId val="{00000019-0B05-4160-840A-1DEDF400AB9F}"/>
            </c:ext>
          </c:extLst>
        </c:ser>
        <c:ser>
          <c:idx val="7"/>
          <c:order val="7"/>
          <c:tx>
            <c:strRef>
              <c:f>'5.4.2 G67'!$D$13</c:f>
              <c:strCache>
                <c:ptCount val="1"/>
                <c:pt idx="0">
                  <c:v>CAT</c:v>
                </c:pt>
              </c:strCache>
            </c:strRef>
          </c:tx>
          <c:spPr>
            <a:ln w="25400" cap="rnd">
              <a:noFill/>
              <a:round/>
            </a:ln>
            <a:effectLst/>
          </c:spPr>
          <c:marker>
            <c:symbol val="circle"/>
            <c:size val="5"/>
            <c:spPr>
              <a:solidFill>
                <a:srgbClr val="B4B4B4"/>
              </a:solidFill>
              <a:ln w="9525">
                <a:noFill/>
              </a:ln>
              <a:effectLst/>
            </c:spPr>
          </c:marker>
          <c:cat>
            <c:strRef>
              <c:f>'5.4.2 G67'!$M$5</c:f>
              <c:strCache>
                <c:ptCount val="1"/>
                <c:pt idx="0">
                  <c:v>PET</c:v>
                </c:pt>
              </c:strCache>
            </c:strRef>
          </c:cat>
          <c:val>
            <c:numRef>
              <c:f>'5.4.2 G67'!$M$13</c:f>
              <c:numCache>
                <c:formatCode>#,##0</c:formatCode>
                <c:ptCount val="1"/>
                <c:pt idx="0">
                  <c:v>2434.1538461538462</c:v>
                </c:pt>
              </c:numCache>
            </c:numRef>
          </c:val>
          <c:smooth val="0"/>
          <c:extLst>
            <c:ext xmlns:c16="http://schemas.microsoft.com/office/drawing/2014/chart" uri="{C3380CC4-5D6E-409C-BE32-E72D297353CC}">
              <c16:uniqueId val="{0000001A-0B05-4160-840A-1DEDF400AB9F}"/>
            </c:ext>
          </c:extLst>
        </c:ser>
        <c:ser>
          <c:idx val="8"/>
          <c:order val="8"/>
          <c:tx>
            <c:strRef>
              <c:f>'5.4.2 G67'!$D$14</c:f>
              <c:strCache>
                <c:ptCount val="1"/>
                <c:pt idx="0">
                  <c:v>CVA</c:v>
                </c:pt>
              </c:strCache>
            </c:strRef>
          </c:tx>
          <c:spPr>
            <a:ln w="25400" cap="rnd">
              <a:noFill/>
              <a:round/>
            </a:ln>
            <a:effectLst/>
          </c:spPr>
          <c:marker>
            <c:symbol val="circle"/>
            <c:size val="5"/>
            <c:spPr>
              <a:solidFill>
                <a:srgbClr val="B4B4B4"/>
              </a:solidFill>
              <a:ln w="9525">
                <a:noFill/>
              </a:ln>
              <a:effectLst/>
            </c:spPr>
          </c:marker>
          <c:cat>
            <c:strRef>
              <c:f>'5.4.2 G67'!$M$5</c:f>
              <c:strCache>
                <c:ptCount val="1"/>
                <c:pt idx="0">
                  <c:v>PET</c:v>
                </c:pt>
              </c:strCache>
            </c:strRef>
          </c:cat>
          <c:val>
            <c:numRef>
              <c:f>'5.4.2 G67'!$M$14</c:f>
              <c:numCache>
                <c:formatCode>#,##0</c:formatCode>
                <c:ptCount val="1"/>
                <c:pt idx="0">
                  <c:v>2241.75</c:v>
                </c:pt>
              </c:numCache>
            </c:numRef>
          </c:val>
          <c:smooth val="0"/>
          <c:extLst>
            <c:ext xmlns:c16="http://schemas.microsoft.com/office/drawing/2014/chart" uri="{C3380CC4-5D6E-409C-BE32-E72D297353CC}">
              <c16:uniqueId val="{0000001B-0B05-4160-840A-1DEDF400AB9F}"/>
            </c:ext>
          </c:extLst>
        </c:ser>
        <c:ser>
          <c:idx val="9"/>
          <c:order val="9"/>
          <c:tx>
            <c:strRef>
              <c:f>'5.4.2 G67'!$D$15</c:f>
              <c:strCache>
                <c:ptCount val="1"/>
                <c:pt idx="0">
                  <c:v>EXT</c:v>
                </c:pt>
              </c:strCache>
            </c:strRef>
          </c:tx>
          <c:spPr>
            <a:ln w="25400" cap="rnd">
              <a:noFill/>
              <a:round/>
            </a:ln>
            <a:effectLst/>
          </c:spPr>
          <c:marker>
            <c:symbol val="triangle"/>
            <c:size val="9"/>
            <c:spPr>
              <a:solidFill>
                <a:srgbClr val="83082A"/>
              </a:solidFill>
              <a:ln w="9525">
                <a:solidFill>
                  <a:schemeClr val="accent4">
                    <a:lumMod val="60000"/>
                  </a:schemeClr>
                </a:solidFill>
              </a:ln>
              <a:effectLst/>
            </c:spPr>
          </c:marker>
          <c:cat>
            <c:strRef>
              <c:f>'5.4.2 G67'!$M$5</c:f>
              <c:strCache>
                <c:ptCount val="1"/>
                <c:pt idx="0">
                  <c:v>PET</c:v>
                </c:pt>
              </c:strCache>
            </c:strRef>
          </c:cat>
          <c:val>
            <c:numRef>
              <c:f>'5.4.2 G67'!$M$15</c:f>
              <c:numCache>
                <c:formatCode>#,##0</c:formatCode>
                <c:ptCount val="1"/>
                <c:pt idx="0">
                  <c:v>4417</c:v>
                </c:pt>
              </c:numCache>
            </c:numRef>
          </c:val>
          <c:smooth val="0"/>
          <c:extLst>
            <c:ext xmlns:c16="http://schemas.microsoft.com/office/drawing/2014/chart" uri="{C3380CC4-5D6E-409C-BE32-E72D297353CC}">
              <c16:uniqueId val="{0000001C-0B05-4160-840A-1DEDF400AB9F}"/>
            </c:ext>
          </c:extLst>
        </c:ser>
        <c:ser>
          <c:idx val="10"/>
          <c:order val="10"/>
          <c:tx>
            <c:strRef>
              <c:f>'5.4.2 G67'!$D$16</c:f>
              <c:strCache>
                <c:ptCount val="1"/>
                <c:pt idx="0">
                  <c:v>GAL</c:v>
                </c:pt>
              </c:strCache>
            </c:strRef>
          </c:tx>
          <c:spPr>
            <a:ln w="25400" cap="rnd">
              <a:noFill/>
              <a:round/>
            </a:ln>
            <a:effectLst/>
          </c:spPr>
          <c:marker>
            <c:symbol val="circle"/>
            <c:size val="5"/>
            <c:spPr>
              <a:solidFill>
                <a:srgbClr val="B4B4B4"/>
              </a:solidFill>
              <a:ln w="9525">
                <a:noFill/>
              </a:ln>
              <a:effectLst/>
            </c:spPr>
          </c:marker>
          <c:cat>
            <c:strRef>
              <c:f>'5.4.2 G67'!$M$5</c:f>
              <c:strCache>
                <c:ptCount val="1"/>
                <c:pt idx="0">
                  <c:v>PET</c:v>
                </c:pt>
              </c:strCache>
            </c:strRef>
          </c:cat>
          <c:val>
            <c:numRef>
              <c:f>'5.4.2 G67'!$M$16</c:f>
              <c:numCache>
                <c:formatCode>#,##0</c:formatCode>
                <c:ptCount val="1"/>
                <c:pt idx="0">
                  <c:v>3836.6666666666665</c:v>
                </c:pt>
              </c:numCache>
            </c:numRef>
          </c:val>
          <c:smooth val="0"/>
          <c:extLst>
            <c:ext xmlns:c16="http://schemas.microsoft.com/office/drawing/2014/chart" uri="{C3380CC4-5D6E-409C-BE32-E72D297353CC}">
              <c16:uniqueId val="{0000001D-0B05-4160-840A-1DEDF400AB9F}"/>
            </c:ext>
          </c:extLst>
        </c:ser>
        <c:ser>
          <c:idx val="11"/>
          <c:order val="11"/>
          <c:tx>
            <c:strRef>
              <c:f>'5.4.2 G67'!$D$17</c:f>
              <c:strCache>
                <c:ptCount val="1"/>
                <c:pt idx="0">
                  <c:v>BAL</c:v>
                </c:pt>
              </c:strCache>
            </c:strRef>
          </c:tx>
          <c:spPr>
            <a:ln w="25400" cap="rnd">
              <a:noFill/>
              <a:round/>
            </a:ln>
            <a:effectLst/>
          </c:spPr>
          <c:marker>
            <c:symbol val="circle"/>
            <c:size val="5"/>
            <c:spPr>
              <a:solidFill>
                <a:schemeClr val="accent6">
                  <a:lumMod val="60000"/>
                </a:schemeClr>
              </a:solidFill>
              <a:ln w="9525">
                <a:solidFill>
                  <a:schemeClr val="accent6">
                    <a:lumMod val="60000"/>
                  </a:schemeClr>
                </a:solidFill>
              </a:ln>
              <a:effectLst/>
            </c:spPr>
          </c:marker>
          <c:dPt>
            <c:idx val="0"/>
            <c:marker>
              <c:symbol val="circle"/>
              <c:size val="5"/>
              <c:spPr>
                <a:solidFill>
                  <a:srgbClr val="B4B4B4"/>
                </a:solidFill>
                <a:ln w="9525">
                  <a:noFill/>
                </a:ln>
                <a:effectLst/>
              </c:spPr>
            </c:marker>
            <c:bubble3D val="0"/>
            <c:extLst>
              <c:ext xmlns:c16="http://schemas.microsoft.com/office/drawing/2014/chart" uri="{C3380CC4-5D6E-409C-BE32-E72D297353CC}">
                <c16:uniqueId val="{00000025-0B05-4160-840A-1DEDF400AB9F}"/>
              </c:ext>
            </c:extLst>
          </c:dPt>
          <c:cat>
            <c:strRef>
              <c:f>'5.4.2 G67'!$M$5</c:f>
              <c:strCache>
                <c:ptCount val="1"/>
                <c:pt idx="0">
                  <c:v>PET</c:v>
                </c:pt>
              </c:strCache>
            </c:strRef>
          </c:cat>
          <c:val>
            <c:numRef>
              <c:f>'5.4.2 G67'!$M$17</c:f>
              <c:numCache>
                <c:formatCode>#,##0</c:formatCode>
                <c:ptCount val="1"/>
                <c:pt idx="0">
                  <c:v>2696</c:v>
                </c:pt>
              </c:numCache>
            </c:numRef>
          </c:val>
          <c:smooth val="0"/>
          <c:extLst>
            <c:ext xmlns:c16="http://schemas.microsoft.com/office/drawing/2014/chart" uri="{C3380CC4-5D6E-409C-BE32-E72D297353CC}">
              <c16:uniqueId val="{0000001E-0B05-4160-840A-1DEDF400AB9F}"/>
            </c:ext>
          </c:extLst>
        </c:ser>
        <c:ser>
          <c:idx val="12"/>
          <c:order val="12"/>
          <c:tx>
            <c:strRef>
              <c:f>'5.4.2 G67'!$D$18</c:f>
              <c:strCache>
                <c:ptCount val="1"/>
                <c:pt idx="0">
                  <c:v>RIO</c:v>
                </c:pt>
              </c:strCache>
            </c:strRef>
          </c:tx>
          <c:spPr>
            <a:ln w="25400" cap="rnd">
              <a:noFill/>
              <a:round/>
            </a:ln>
            <a:effectLst/>
          </c:spPr>
          <c:marker>
            <c:symbol val="circle"/>
            <c:size val="5"/>
            <c:spPr>
              <a:solidFill>
                <a:srgbClr val="B4B4B4"/>
              </a:solidFill>
              <a:ln w="9525">
                <a:noFill/>
              </a:ln>
              <a:effectLst/>
            </c:spPr>
          </c:marker>
          <c:cat>
            <c:strRef>
              <c:f>'5.4.2 G67'!$M$5</c:f>
              <c:strCache>
                <c:ptCount val="1"/>
                <c:pt idx="0">
                  <c:v>PET</c:v>
                </c:pt>
              </c:strCache>
            </c:strRef>
          </c:cat>
          <c:val>
            <c:numRef>
              <c:f>'5.4.2 G67'!$M$18</c:f>
              <c:numCache>
                <c:formatCode>#,##0</c:formatCode>
                <c:ptCount val="1"/>
                <c:pt idx="0">
                  <c:v>0</c:v>
                </c:pt>
              </c:numCache>
            </c:numRef>
          </c:val>
          <c:smooth val="0"/>
          <c:extLst>
            <c:ext xmlns:c16="http://schemas.microsoft.com/office/drawing/2014/chart" uri="{C3380CC4-5D6E-409C-BE32-E72D297353CC}">
              <c16:uniqueId val="{0000001F-0B05-4160-840A-1DEDF400AB9F}"/>
            </c:ext>
          </c:extLst>
        </c:ser>
        <c:ser>
          <c:idx val="13"/>
          <c:order val="13"/>
          <c:tx>
            <c:strRef>
              <c:f>'5.4.2 G67'!$D$19</c:f>
              <c:strCache>
                <c:ptCount val="1"/>
                <c:pt idx="0">
                  <c:v>MAD</c:v>
                </c:pt>
              </c:strCache>
            </c:strRef>
          </c:tx>
          <c:spPr>
            <a:ln w="25400" cap="rnd">
              <a:noFill/>
              <a:round/>
            </a:ln>
            <a:effectLst/>
          </c:spPr>
          <c:marker>
            <c:symbol val="circle"/>
            <c:size val="5"/>
            <c:spPr>
              <a:solidFill>
                <a:srgbClr val="B4B4B4"/>
              </a:solidFill>
              <a:ln w="9525">
                <a:noFill/>
              </a:ln>
              <a:effectLst/>
            </c:spPr>
          </c:marker>
          <c:cat>
            <c:strRef>
              <c:f>'5.4.2 G67'!$M$5</c:f>
              <c:strCache>
                <c:ptCount val="1"/>
                <c:pt idx="0">
                  <c:v>PET</c:v>
                </c:pt>
              </c:strCache>
            </c:strRef>
          </c:cat>
          <c:val>
            <c:numRef>
              <c:f>'5.4.2 G67'!$M$19</c:f>
              <c:numCache>
                <c:formatCode>#,##0</c:formatCode>
                <c:ptCount val="1"/>
                <c:pt idx="0">
                  <c:v>3352.6</c:v>
                </c:pt>
              </c:numCache>
            </c:numRef>
          </c:val>
          <c:smooth val="0"/>
          <c:extLst>
            <c:ext xmlns:c16="http://schemas.microsoft.com/office/drawing/2014/chart" uri="{C3380CC4-5D6E-409C-BE32-E72D297353CC}">
              <c16:uniqueId val="{00000020-0B05-4160-840A-1DEDF400AB9F}"/>
            </c:ext>
          </c:extLst>
        </c:ser>
        <c:ser>
          <c:idx val="14"/>
          <c:order val="14"/>
          <c:tx>
            <c:strRef>
              <c:f>'5.4.2 G67'!$D$20</c:f>
              <c:strCache>
                <c:ptCount val="1"/>
                <c:pt idx="0">
                  <c:v>PVA</c:v>
                </c:pt>
              </c:strCache>
            </c:strRef>
          </c:tx>
          <c:spPr>
            <a:ln w="25400" cap="rnd">
              <a:noFill/>
              <a:round/>
            </a:ln>
            <a:effectLst/>
          </c:spPr>
          <c:marker>
            <c:symbol val="circle"/>
            <c:size val="5"/>
            <c:spPr>
              <a:solidFill>
                <a:srgbClr val="B4B4B4"/>
              </a:solidFill>
              <a:ln w="9525">
                <a:noFill/>
              </a:ln>
              <a:effectLst/>
            </c:spPr>
          </c:marker>
          <c:cat>
            <c:strRef>
              <c:f>'5.4.2 G67'!$M$5</c:f>
              <c:strCache>
                <c:ptCount val="1"/>
                <c:pt idx="0">
                  <c:v>PET</c:v>
                </c:pt>
              </c:strCache>
            </c:strRef>
          </c:cat>
          <c:val>
            <c:numRef>
              <c:f>'5.4.2 G67'!$M$20</c:f>
              <c:numCache>
                <c:formatCode>#,##0</c:formatCode>
                <c:ptCount val="1"/>
                <c:pt idx="0">
                  <c:v>3094</c:v>
                </c:pt>
              </c:numCache>
            </c:numRef>
          </c:val>
          <c:smooth val="0"/>
          <c:extLst>
            <c:ext xmlns:c16="http://schemas.microsoft.com/office/drawing/2014/chart" uri="{C3380CC4-5D6E-409C-BE32-E72D297353CC}">
              <c16:uniqueId val="{00000021-0B05-4160-840A-1DEDF400AB9F}"/>
            </c:ext>
          </c:extLst>
        </c:ser>
        <c:ser>
          <c:idx val="15"/>
          <c:order val="15"/>
          <c:tx>
            <c:strRef>
              <c:f>'5.4.2 G67'!$D$21</c:f>
              <c:strCache>
                <c:ptCount val="1"/>
                <c:pt idx="0">
                  <c:v>AST</c:v>
                </c:pt>
              </c:strCache>
            </c:strRef>
          </c:tx>
          <c:spPr>
            <a:ln w="25400" cap="rnd">
              <a:noFill/>
              <a:round/>
            </a:ln>
            <a:effectLst/>
          </c:spPr>
          <c:marker>
            <c:symbol val="circle"/>
            <c:size val="5"/>
            <c:spPr>
              <a:solidFill>
                <a:srgbClr val="B4B4B4"/>
              </a:solidFill>
              <a:ln w="9525">
                <a:noFill/>
              </a:ln>
              <a:effectLst/>
            </c:spPr>
          </c:marker>
          <c:cat>
            <c:strRef>
              <c:f>'5.4.2 G67'!$M$5</c:f>
              <c:strCache>
                <c:ptCount val="1"/>
                <c:pt idx="0">
                  <c:v>PET</c:v>
                </c:pt>
              </c:strCache>
            </c:strRef>
          </c:cat>
          <c:val>
            <c:numRef>
              <c:f>'5.4.2 G67'!$M$21</c:f>
              <c:numCache>
                <c:formatCode>#,##0</c:formatCode>
                <c:ptCount val="1"/>
                <c:pt idx="0">
                  <c:v>2554</c:v>
                </c:pt>
              </c:numCache>
            </c:numRef>
          </c:val>
          <c:smooth val="0"/>
          <c:extLst>
            <c:ext xmlns:c16="http://schemas.microsoft.com/office/drawing/2014/chart" uri="{C3380CC4-5D6E-409C-BE32-E72D297353CC}">
              <c16:uniqueId val="{00000022-0B05-4160-840A-1DEDF400AB9F}"/>
            </c:ext>
          </c:extLst>
        </c:ser>
        <c:ser>
          <c:idx val="16"/>
          <c:order val="16"/>
          <c:tx>
            <c:strRef>
              <c:f>'5.4.2 G67'!$D$22</c:f>
              <c:strCache>
                <c:ptCount val="1"/>
                <c:pt idx="0">
                  <c:v>MUR</c:v>
                </c:pt>
              </c:strCache>
            </c:strRef>
          </c:tx>
          <c:spPr>
            <a:ln w="25400" cap="rnd">
              <a:noFill/>
              <a:round/>
            </a:ln>
            <a:effectLst/>
          </c:spPr>
          <c:marker>
            <c:symbol val="circle"/>
            <c:size val="5"/>
            <c:spPr>
              <a:solidFill>
                <a:srgbClr val="B4B4B4"/>
              </a:solidFill>
              <a:ln w="9525">
                <a:noFill/>
              </a:ln>
              <a:effectLst/>
            </c:spPr>
          </c:marker>
          <c:cat>
            <c:strRef>
              <c:f>'5.4.2 G67'!$M$5</c:f>
              <c:strCache>
                <c:ptCount val="1"/>
                <c:pt idx="0">
                  <c:v>PET</c:v>
                </c:pt>
              </c:strCache>
            </c:strRef>
          </c:cat>
          <c:val>
            <c:numRef>
              <c:f>'5.4.2 G67'!$M$22</c:f>
              <c:numCache>
                <c:formatCode>#,##0</c:formatCode>
                <c:ptCount val="1"/>
                <c:pt idx="0">
                  <c:v>4341.5</c:v>
                </c:pt>
              </c:numCache>
            </c:numRef>
          </c:val>
          <c:smooth val="0"/>
          <c:extLst>
            <c:ext xmlns:c16="http://schemas.microsoft.com/office/drawing/2014/chart" uri="{C3380CC4-5D6E-409C-BE32-E72D297353CC}">
              <c16:uniqueId val="{00000023-0B05-4160-840A-1DEDF400AB9F}"/>
            </c:ext>
          </c:extLst>
        </c:ser>
        <c:ser>
          <c:idx val="17"/>
          <c:order val="17"/>
          <c:tx>
            <c:strRef>
              <c:f>'5.4.2 G67'!$D$23</c:f>
              <c:strCache>
                <c:ptCount val="1"/>
                <c:pt idx="0">
                  <c:v>Total nacional </c:v>
                </c:pt>
              </c:strCache>
            </c:strRef>
          </c:tx>
          <c:spPr>
            <a:ln w="25400" cap="rnd">
              <a:noFill/>
              <a:round/>
            </a:ln>
            <a:effectLst/>
          </c:spPr>
          <c:marker>
            <c:symbol val="x"/>
            <c:size val="9"/>
            <c:spPr>
              <a:solidFill>
                <a:srgbClr val="404040"/>
              </a:solidFill>
              <a:ln w="9525">
                <a:noFill/>
              </a:ln>
              <a:effectLst/>
            </c:spPr>
          </c:marker>
          <c:cat>
            <c:strRef>
              <c:f>'5.4.2 G67'!$M$5</c:f>
              <c:strCache>
                <c:ptCount val="1"/>
                <c:pt idx="0">
                  <c:v>PET</c:v>
                </c:pt>
              </c:strCache>
            </c:strRef>
          </c:cat>
          <c:val>
            <c:numRef>
              <c:f>'5.4.2 G67'!$M$23</c:f>
              <c:numCache>
                <c:formatCode>#,##0</c:formatCode>
                <c:ptCount val="1"/>
                <c:pt idx="0">
                  <c:v>3215.5925925925926</c:v>
                </c:pt>
              </c:numCache>
            </c:numRef>
          </c:val>
          <c:smooth val="0"/>
          <c:extLst>
            <c:ext xmlns:c16="http://schemas.microsoft.com/office/drawing/2014/chart" uri="{C3380CC4-5D6E-409C-BE32-E72D297353CC}">
              <c16:uniqueId val="{00000024-0B05-4160-840A-1DEDF400AB9F}"/>
            </c:ext>
          </c:extLst>
        </c:ser>
        <c:dLbls>
          <c:showLegendKey val="0"/>
          <c:showVal val="0"/>
          <c:showCatName val="0"/>
          <c:showSerName val="0"/>
          <c:showPercent val="0"/>
          <c:showBubbleSize val="0"/>
        </c:dLbls>
        <c:marker val="1"/>
        <c:smooth val="0"/>
        <c:axId val="544641104"/>
        <c:axId val="544641432"/>
        <c:extLst/>
      </c:lineChart>
      <c:catAx>
        <c:axId val="544641104"/>
        <c:scaling>
          <c:orientation val="minMax"/>
        </c:scaling>
        <c:delete val="0"/>
        <c:axPos val="b"/>
        <c:numFmt formatCode="General" sourceLinked="1"/>
        <c:majorTickMark val="out"/>
        <c:minorTickMark val="none"/>
        <c:tickLblPos val="nextTo"/>
        <c:spPr>
          <a:noFill/>
          <a:ln w="9525" cap="flat" cmpd="sng" algn="ctr">
            <a:solidFill>
              <a:srgbClr val="404040"/>
            </a:solidFill>
            <a:round/>
          </a:ln>
          <a:effectLst/>
        </c:spPr>
        <c:txPr>
          <a:bodyPr rot="0" spcFirstLastPara="1" vertOverflow="ellipsis" wrap="square" anchor="ctr" anchorCtr="1"/>
          <a:lstStyle/>
          <a:p>
            <a:pPr>
              <a:defRPr sz="1050" b="1" i="0" u="none" strike="noStrike" kern="1200" baseline="0">
                <a:solidFill>
                  <a:srgbClr val="404040"/>
                </a:solidFill>
                <a:latin typeface="Century Gothic" panose="020B0502020202020204" pitchFamily="34" charset="0"/>
                <a:ea typeface="+mn-ea"/>
                <a:cs typeface="+mn-cs"/>
              </a:defRPr>
            </a:pPr>
            <a:endParaRPr lang="es-ES"/>
          </a:p>
        </c:txPr>
        <c:crossAx val="544641432"/>
        <c:crosses val="autoZero"/>
        <c:auto val="0"/>
        <c:lblAlgn val="ctr"/>
        <c:lblOffset val="100"/>
        <c:tickMarkSkip val="1"/>
        <c:noMultiLvlLbl val="0"/>
      </c:catAx>
      <c:valAx>
        <c:axId val="544641432"/>
        <c:scaling>
          <c:orientation val="minMax"/>
          <c:max val="10000"/>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rgbClr val="404040"/>
            </a:solidFill>
          </a:ln>
          <a:effectLst/>
        </c:spPr>
        <c:txPr>
          <a:bodyPr rot="-6000000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crossAx val="54464110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Century Gothic" panose="020B0502020202020204" pitchFamily="34" charset="0"/>
        </a:defRPr>
      </a:pPr>
      <a:endParaRPr lang="es-ES"/>
    </a:p>
  </c:tx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5093082537423845"/>
          <c:y val="4.23280305717256E-2"/>
          <c:w val="0.46928189881151511"/>
          <c:h val="0.879906156200987"/>
        </c:manualLayout>
      </c:layout>
      <c:lineChart>
        <c:grouping val="standard"/>
        <c:varyColors val="0"/>
        <c:ser>
          <c:idx val="0"/>
          <c:order val="0"/>
          <c:tx>
            <c:strRef>
              <c:f>'5.4.2 G67'!$D$6</c:f>
              <c:strCache>
                <c:ptCount val="1"/>
                <c:pt idx="0">
                  <c:v>Resto de CC. AA.</c:v>
                </c:pt>
              </c:strCache>
            </c:strRef>
          </c:tx>
          <c:spPr>
            <a:ln w="25400" cap="rnd">
              <a:noFill/>
              <a:round/>
            </a:ln>
            <a:effectLst/>
          </c:spPr>
          <c:marker>
            <c:symbol val="circle"/>
            <c:size val="5"/>
            <c:spPr>
              <a:solidFill>
                <a:srgbClr val="B4B4B4"/>
              </a:solidFill>
              <a:ln w="9525">
                <a:noFill/>
              </a:ln>
              <a:effectLst/>
            </c:spPr>
          </c:marker>
          <c:cat>
            <c:strRef>
              <c:f>'5.4.2 G67'!$L$5</c:f>
              <c:strCache>
                <c:ptCount val="1"/>
                <c:pt idx="0">
                  <c:v>TAC</c:v>
                </c:pt>
              </c:strCache>
            </c:strRef>
          </c:cat>
          <c:val>
            <c:numRef>
              <c:f>'5.4.2 G67'!$L$6</c:f>
              <c:numCache>
                <c:formatCode>#,##0</c:formatCode>
                <c:ptCount val="1"/>
                <c:pt idx="0">
                  <c:v>6040.6724137931033</c:v>
                </c:pt>
              </c:numCache>
            </c:numRef>
          </c:val>
          <c:smooth val="0"/>
          <c:extLst>
            <c:ext xmlns:c16="http://schemas.microsoft.com/office/drawing/2014/chart" uri="{C3380CC4-5D6E-409C-BE32-E72D297353CC}">
              <c16:uniqueId val="{00000000-8F39-4687-AB5A-945D888D056C}"/>
            </c:ext>
          </c:extLst>
        </c:ser>
        <c:ser>
          <c:idx val="1"/>
          <c:order val="1"/>
          <c:tx>
            <c:strRef>
              <c:f>'5.4.2 G67'!$D$7</c:f>
              <c:strCache>
                <c:ptCount val="1"/>
                <c:pt idx="0">
                  <c:v>ARA</c:v>
                </c:pt>
              </c:strCache>
            </c:strRef>
          </c:tx>
          <c:spPr>
            <a:ln w="25400" cap="rnd">
              <a:noFill/>
              <a:round/>
            </a:ln>
            <a:effectLst/>
          </c:spPr>
          <c:marker>
            <c:symbol val="circle"/>
            <c:size val="5"/>
            <c:spPr>
              <a:solidFill>
                <a:srgbClr val="B4B4B4"/>
              </a:solidFill>
              <a:ln w="9525">
                <a:noFill/>
              </a:ln>
              <a:effectLst/>
            </c:spPr>
          </c:marker>
          <c:cat>
            <c:strRef>
              <c:f>'5.4.2 G67'!$L$5</c:f>
              <c:strCache>
                <c:ptCount val="1"/>
                <c:pt idx="0">
                  <c:v>TAC</c:v>
                </c:pt>
              </c:strCache>
            </c:strRef>
          </c:cat>
          <c:val>
            <c:numRef>
              <c:f>'5.4.2 G67'!$L$7</c:f>
              <c:numCache>
                <c:formatCode>#,##0</c:formatCode>
                <c:ptCount val="1"/>
                <c:pt idx="0">
                  <c:v>4706.272727272727</c:v>
                </c:pt>
              </c:numCache>
            </c:numRef>
          </c:val>
          <c:smooth val="0"/>
          <c:extLst>
            <c:ext xmlns:c16="http://schemas.microsoft.com/office/drawing/2014/chart" uri="{C3380CC4-5D6E-409C-BE32-E72D297353CC}">
              <c16:uniqueId val="{00000001-8F39-4687-AB5A-945D888D056C}"/>
            </c:ext>
          </c:extLst>
        </c:ser>
        <c:ser>
          <c:idx val="2"/>
          <c:order val="2"/>
          <c:tx>
            <c:strRef>
              <c:f>'5.4.2 G67'!$D$8</c:f>
              <c:strCache>
                <c:ptCount val="1"/>
                <c:pt idx="0">
                  <c:v>NAV</c:v>
                </c:pt>
              </c:strCache>
            </c:strRef>
          </c:tx>
          <c:spPr>
            <a:ln w="25400" cap="rnd">
              <a:noFill/>
              <a:round/>
            </a:ln>
            <a:effectLst/>
          </c:spPr>
          <c:marker>
            <c:symbol val="circle"/>
            <c:size val="5"/>
            <c:spPr>
              <a:solidFill>
                <a:srgbClr val="B4B4B4"/>
              </a:solidFill>
              <a:ln w="9525">
                <a:noFill/>
              </a:ln>
              <a:effectLst/>
            </c:spPr>
          </c:marker>
          <c:cat>
            <c:strRef>
              <c:f>'5.4.2 G67'!$L$5</c:f>
              <c:strCache>
                <c:ptCount val="1"/>
                <c:pt idx="0">
                  <c:v>TAC</c:v>
                </c:pt>
              </c:strCache>
            </c:strRef>
          </c:cat>
          <c:val>
            <c:numRef>
              <c:f>'5.4.2 G67'!$L$8</c:f>
              <c:numCache>
                <c:formatCode>#,##0</c:formatCode>
                <c:ptCount val="1"/>
                <c:pt idx="0">
                  <c:v>4073.8333333333335</c:v>
                </c:pt>
              </c:numCache>
            </c:numRef>
          </c:val>
          <c:smooth val="0"/>
          <c:extLst>
            <c:ext xmlns:c16="http://schemas.microsoft.com/office/drawing/2014/chart" uri="{C3380CC4-5D6E-409C-BE32-E72D297353CC}">
              <c16:uniqueId val="{00000002-8F39-4687-AB5A-945D888D056C}"/>
            </c:ext>
          </c:extLst>
        </c:ser>
        <c:ser>
          <c:idx val="3"/>
          <c:order val="3"/>
          <c:tx>
            <c:strRef>
              <c:f>'5.4.2 G67'!$D$9</c:f>
              <c:strCache>
                <c:ptCount val="1"/>
                <c:pt idx="0">
                  <c:v>CAN</c:v>
                </c:pt>
              </c:strCache>
            </c:strRef>
          </c:tx>
          <c:spPr>
            <a:ln w="25400" cap="rnd">
              <a:noFill/>
              <a:round/>
            </a:ln>
            <a:effectLst/>
          </c:spPr>
          <c:marker>
            <c:symbol val="circle"/>
            <c:size val="5"/>
            <c:spPr>
              <a:solidFill>
                <a:srgbClr val="B4B4B4"/>
              </a:solidFill>
              <a:ln w="9525">
                <a:noFill/>
              </a:ln>
              <a:effectLst/>
            </c:spPr>
          </c:marker>
          <c:cat>
            <c:strRef>
              <c:f>'5.4.2 G67'!$L$5</c:f>
              <c:strCache>
                <c:ptCount val="1"/>
                <c:pt idx="0">
                  <c:v>TAC</c:v>
                </c:pt>
              </c:strCache>
            </c:strRef>
          </c:cat>
          <c:val>
            <c:numRef>
              <c:f>'5.4.2 G67'!$L$9</c:f>
              <c:numCache>
                <c:formatCode>#,##0</c:formatCode>
                <c:ptCount val="1"/>
                <c:pt idx="0">
                  <c:v>6449.545454545455</c:v>
                </c:pt>
              </c:numCache>
            </c:numRef>
          </c:val>
          <c:smooth val="0"/>
          <c:extLst>
            <c:ext xmlns:c16="http://schemas.microsoft.com/office/drawing/2014/chart" uri="{C3380CC4-5D6E-409C-BE32-E72D297353CC}">
              <c16:uniqueId val="{00000003-8F39-4687-AB5A-945D888D056C}"/>
            </c:ext>
          </c:extLst>
        </c:ser>
        <c:ser>
          <c:idx val="4"/>
          <c:order val="4"/>
          <c:tx>
            <c:strRef>
              <c:f>'5.4.2 G67'!$D$10</c:f>
              <c:strCache>
                <c:ptCount val="1"/>
                <c:pt idx="0">
                  <c:v>CNT</c:v>
                </c:pt>
              </c:strCache>
            </c:strRef>
          </c:tx>
          <c:spPr>
            <a:ln w="25400" cap="rnd">
              <a:noFill/>
              <a:round/>
            </a:ln>
            <a:effectLst/>
          </c:spPr>
          <c:marker>
            <c:symbol val="circle"/>
            <c:size val="5"/>
            <c:spPr>
              <a:solidFill>
                <a:srgbClr val="B4B4B4"/>
              </a:solidFill>
              <a:ln w="9525">
                <a:noFill/>
              </a:ln>
              <a:effectLst/>
            </c:spPr>
          </c:marker>
          <c:cat>
            <c:strRef>
              <c:f>'5.4.2 G67'!$L$5</c:f>
              <c:strCache>
                <c:ptCount val="1"/>
                <c:pt idx="0">
                  <c:v>TAC</c:v>
                </c:pt>
              </c:strCache>
            </c:strRef>
          </c:cat>
          <c:val>
            <c:numRef>
              <c:f>'5.4.2 G67'!$L$10</c:f>
              <c:numCache>
                <c:formatCode>#,##0</c:formatCode>
                <c:ptCount val="1"/>
                <c:pt idx="0">
                  <c:v>7302.375</c:v>
                </c:pt>
              </c:numCache>
            </c:numRef>
          </c:val>
          <c:smooth val="0"/>
          <c:extLst>
            <c:ext xmlns:c16="http://schemas.microsoft.com/office/drawing/2014/chart" uri="{C3380CC4-5D6E-409C-BE32-E72D297353CC}">
              <c16:uniqueId val="{00000004-8F39-4687-AB5A-945D888D056C}"/>
            </c:ext>
          </c:extLst>
        </c:ser>
        <c:ser>
          <c:idx val="5"/>
          <c:order val="5"/>
          <c:tx>
            <c:strRef>
              <c:f>'5.4.2 G67'!$D$11</c:f>
              <c:strCache>
                <c:ptCount val="1"/>
                <c:pt idx="0">
                  <c:v>CYL</c:v>
                </c:pt>
              </c:strCache>
            </c:strRef>
          </c:tx>
          <c:spPr>
            <a:ln w="25400" cap="rnd">
              <a:noFill/>
              <a:round/>
            </a:ln>
            <a:effectLst/>
          </c:spPr>
          <c:marker>
            <c:symbol val="circle"/>
            <c:size val="5"/>
            <c:spPr>
              <a:solidFill>
                <a:srgbClr val="B4B4B4"/>
              </a:solidFill>
              <a:ln w="9525">
                <a:noFill/>
              </a:ln>
              <a:effectLst/>
            </c:spPr>
          </c:marker>
          <c:cat>
            <c:strRef>
              <c:f>'5.4.2 G67'!$L$5</c:f>
              <c:strCache>
                <c:ptCount val="1"/>
                <c:pt idx="0">
                  <c:v>TAC</c:v>
                </c:pt>
              </c:strCache>
            </c:strRef>
          </c:cat>
          <c:val>
            <c:numRef>
              <c:f>'5.4.2 G67'!$L$11</c:f>
              <c:numCache>
                <c:formatCode>#,##0</c:formatCode>
                <c:ptCount val="1"/>
                <c:pt idx="0">
                  <c:v>7682.875</c:v>
                </c:pt>
              </c:numCache>
            </c:numRef>
          </c:val>
          <c:smooth val="0"/>
          <c:extLst>
            <c:ext xmlns:c16="http://schemas.microsoft.com/office/drawing/2014/chart" uri="{C3380CC4-5D6E-409C-BE32-E72D297353CC}">
              <c16:uniqueId val="{00000005-8F39-4687-AB5A-945D888D056C}"/>
            </c:ext>
          </c:extLst>
        </c:ser>
        <c:ser>
          <c:idx val="6"/>
          <c:order val="6"/>
          <c:tx>
            <c:strRef>
              <c:f>'5.4.2 G67'!$D$12</c:f>
              <c:strCache>
                <c:ptCount val="1"/>
                <c:pt idx="0">
                  <c:v>CLM</c:v>
                </c:pt>
              </c:strCache>
            </c:strRef>
          </c:tx>
          <c:spPr>
            <a:ln w="25400" cap="rnd">
              <a:noFill/>
              <a:round/>
            </a:ln>
            <a:effectLst/>
          </c:spPr>
          <c:marker>
            <c:symbol val="circle"/>
            <c:size val="5"/>
            <c:spPr>
              <a:solidFill>
                <a:srgbClr val="B4B4B4"/>
              </a:solidFill>
              <a:ln w="9525">
                <a:noFill/>
              </a:ln>
              <a:effectLst/>
            </c:spPr>
          </c:marker>
          <c:cat>
            <c:strRef>
              <c:f>'5.4.2 G67'!$L$5</c:f>
              <c:strCache>
                <c:ptCount val="1"/>
                <c:pt idx="0">
                  <c:v>TAC</c:v>
                </c:pt>
              </c:strCache>
            </c:strRef>
          </c:cat>
          <c:val>
            <c:numRef>
              <c:f>'5.4.2 G67'!$L$12</c:f>
              <c:numCache>
                <c:formatCode>#,##0</c:formatCode>
                <c:ptCount val="1"/>
                <c:pt idx="0">
                  <c:v>4960.8125</c:v>
                </c:pt>
              </c:numCache>
            </c:numRef>
          </c:val>
          <c:smooth val="0"/>
          <c:extLst>
            <c:ext xmlns:c16="http://schemas.microsoft.com/office/drawing/2014/chart" uri="{C3380CC4-5D6E-409C-BE32-E72D297353CC}">
              <c16:uniqueId val="{00000006-8F39-4687-AB5A-945D888D056C}"/>
            </c:ext>
          </c:extLst>
        </c:ser>
        <c:ser>
          <c:idx val="7"/>
          <c:order val="7"/>
          <c:tx>
            <c:strRef>
              <c:f>'5.4.2 G67'!$D$13</c:f>
              <c:strCache>
                <c:ptCount val="1"/>
                <c:pt idx="0">
                  <c:v>CAT</c:v>
                </c:pt>
              </c:strCache>
            </c:strRef>
          </c:tx>
          <c:spPr>
            <a:ln w="25400" cap="rnd">
              <a:noFill/>
              <a:round/>
            </a:ln>
            <a:effectLst/>
          </c:spPr>
          <c:marker>
            <c:symbol val="circle"/>
            <c:size val="5"/>
            <c:spPr>
              <a:solidFill>
                <a:srgbClr val="B4B4B4"/>
              </a:solidFill>
              <a:ln w="9525">
                <a:noFill/>
              </a:ln>
              <a:effectLst/>
            </c:spPr>
          </c:marker>
          <c:cat>
            <c:strRef>
              <c:f>'5.4.2 G67'!$L$5</c:f>
              <c:strCache>
                <c:ptCount val="1"/>
                <c:pt idx="0">
                  <c:v>TAC</c:v>
                </c:pt>
              </c:strCache>
            </c:strRef>
          </c:cat>
          <c:val>
            <c:numRef>
              <c:f>'5.4.2 G67'!$L$13</c:f>
              <c:numCache>
                <c:formatCode>#,##0</c:formatCode>
                <c:ptCount val="1"/>
                <c:pt idx="0">
                  <c:v>7938.8265306122448</c:v>
                </c:pt>
              </c:numCache>
            </c:numRef>
          </c:val>
          <c:smooth val="0"/>
          <c:extLst>
            <c:ext xmlns:c16="http://schemas.microsoft.com/office/drawing/2014/chart" uri="{C3380CC4-5D6E-409C-BE32-E72D297353CC}">
              <c16:uniqueId val="{00000007-8F39-4687-AB5A-945D888D056C}"/>
            </c:ext>
          </c:extLst>
        </c:ser>
        <c:ser>
          <c:idx val="8"/>
          <c:order val="8"/>
          <c:tx>
            <c:strRef>
              <c:f>'5.4.2 G67'!$D$14</c:f>
              <c:strCache>
                <c:ptCount val="1"/>
                <c:pt idx="0">
                  <c:v>CVA</c:v>
                </c:pt>
              </c:strCache>
            </c:strRef>
          </c:tx>
          <c:spPr>
            <a:ln w="25400" cap="rnd">
              <a:noFill/>
              <a:round/>
            </a:ln>
            <a:effectLst/>
          </c:spPr>
          <c:marker>
            <c:symbol val="circle"/>
            <c:size val="5"/>
            <c:spPr>
              <a:solidFill>
                <a:srgbClr val="B4B4B4"/>
              </a:solidFill>
              <a:ln w="9525">
                <a:noFill/>
              </a:ln>
              <a:effectLst/>
            </c:spPr>
          </c:marker>
          <c:cat>
            <c:strRef>
              <c:f>'5.4.2 G67'!$L$5</c:f>
              <c:strCache>
                <c:ptCount val="1"/>
                <c:pt idx="0">
                  <c:v>TAC</c:v>
                </c:pt>
              </c:strCache>
            </c:strRef>
          </c:cat>
          <c:val>
            <c:numRef>
              <c:f>'5.4.2 G67'!$L$14</c:f>
              <c:numCache>
                <c:formatCode>#,##0</c:formatCode>
                <c:ptCount val="1"/>
                <c:pt idx="0">
                  <c:v>6618.2428571428572</c:v>
                </c:pt>
              </c:numCache>
            </c:numRef>
          </c:val>
          <c:smooth val="0"/>
          <c:extLst>
            <c:ext xmlns:c16="http://schemas.microsoft.com/office/drawing/2014/chart" uri="{C3380CC4-5D6E-409C-BE32-E72D297353CC}">
              <c16:uniqueId val="{00000008-8F39-4687-AB5A-945D888D056C}"/>
            </c:ext>
          </c:extLst>
        </c:ser>
        <c:ser>
          <c:idx val="9"/>
          <c:order val="9"/>
          <c:tx>
            <c:strRef>
              <c:f>'5.4.2 G67'!$D$15</c:f>
              <c:strCache>
                <c:ptCount val="1"/>
                <c:pt idx="0">
                  <c:v>EXT</c:v>
                </c:pt>
              </c:strCache>
            </c:strRef>
          </c:tx>
          <c:spPr>
            <a:ln w="25400" cap="rnd">
              <a:noFill/>
              <a:round/>
            </a:ln>
            <a:effectLst/>
          </c:spPr>
          <c:marker>
            <c:symbol val="triangle"/>
            <c:size val="9"/>
            <c:spPr>
              <a:solidFill>
                <a:srgbClr val="83082A"/>
              </a:solidFill>
              <a:ln w="9525">
                <a:noFill/>
              </a:ln>
              <a:effectLst/>
            </c:spPr>
          </c:marker>
          <c:cat>
            <c:strRef>
              <c:f>'5.4.2 G67'!$L$5</c:f>
              <c:strCache>
                <c:ptCount val="1"/>
                <c:pt idx="0">
                  <c:v>TAC</c:v>
                </c:pt>
              </c:strCache>
            </c:strRef>
          </c:cat>
          <c:val>
            <c:numRef>
              <c:f>'5.4.2 G67'!$L$15</c:f>
              <c:numCache>
                <c:formatCode>#,##0</c:formatCode>
                <c:ptCount val="1"/>
                <c:pt idx="0">
                  <c:v>4877.75</c:v>
                </c:pt>
              </c:numCache>
            </c:numRef>
          </c:val>
          <c:smooth val="0"/>
          <c:extLst>
            <c:ext xmlns:c16="http://schemas.microsoft.com/office/drawing/2014/chart" uri="{C3380CC4-5D6E-409C-BE32-E72D297353CC}">
              <c16:uniqueId val="{00000009-8F39-4687-AB5A-945D888D056C}"/>
            </c:ext>
          </c:extLst>
        </c:ser>
        <c:ser>
          <c:idx val="10"/>
          <c:order val="10"/>
          <c:tx>
            <c:strRef>
              <c:f>'5.4.2 G67'!$D$16</c:f>
              <c:strCache>
                <c:ptCount val="1"/>
                <c:pt idx="0">
                  <c:v>GAL</c:v>
                </c:pt>
              </c:strCache>
            </c:strRef>
          </c:tx>
          <c:spPr>
            <a:ln w="25400" cap="rnd">
              <a:noFill/>
              <a:round/>
            </a:ln>
            <a:effectLst/>
          </c:spPr>
          <c:marker>
            <c:symbol val="circle"/>
            <c:size val="5"/>
            <c:spPr>
              <a:solidFill>
                <a:srgbClr val="B4B4B4"/>
              </a:solidFill>
              <a:ln w="9525">
                <a:noFill/>
              </a:ln>
              <a:effectLst/>
            </c:spPr>
          </c:marker>
          <c:cat>
            <c:strRef>
              <c:f>'5.4.2 G67'!$L$5</c:f>
              <c:strCache>
                <c:ptCount val="1"/>
                <c:pt idx="0">
                  <c:v>TAC</c:v>
                </c:pt>
              </c:strCache>
            </c:strRef>
          </c:cat>
          <c:val>
            <c:numRef>
              <c:f>'5.4.2 G67'!$L$16</c:f>
              <c:numCache>
                <c:formatCode>#,##0</c:formatCode>
                <c:ptCount val="1"/>
                <c:pt idx="0">
                  <c:v>6796.9761904761908</c:v>
                </c:pt>
              </c:numCache>
            </c:numRef>
          </c:val>
          <c:smooth val="0"/>
          <c:extLst>
            <c:ext xmlns:c16="http://schemas.microsoft.com/office/drawing/2014/chart" uri="{C3380CC4-5D6E-409C-BE32-E72D297353CC}">
              <c16:uniqueId val="{0000000A-8F39-4687-AB5A-945D888D056C}"/>
            </c:ext>
          </c:extLst>
        </c:ser>
        <c:ser>
          <c:idx val="11"/>
          <c:order val="11"/>
          <c:tx>
            <c:strRef>
              <c:f>'5.4.2 G67'!$D$17</c:f>
              <c:strCache>
                <c:ptCount val="1"/>
                <c:pt idx="0">
                  <c:v>BAL</c:v>
                </c:pt>
              </c:strCache>
            </c:strRef>
          </c:tx>
          <c:spPr>
            <a:ln w="25400" cap="rnd">
              <a:noFill/>
              <a:round/>
            </a:ln>
            <a:effectLst/>
          </c:spPr>
          <c:marker>
            <c:symbol val="circle"/>
            <c:size val="5"/>
            <c:spPr>
              <a:solidFill>
                <a:srgbClr val="B4B4B4"/>
              </a:solidFill>
              <a:ln w="9525">
                <a:noFill/>
              </a:ln>
              <a:effectLst/>
            </c:spPr>
          </c:marker>
          <c:cat>
            <c:strRef>
              <c:f>'5.4.2 G67'!$L$5</c:f>
              <c:strCache>
                <c:ptCount val="1"/>
                <c:pt idx="0">
                  <c:v>TAC</c:v>
                </c:pt>
              </c:strCache>
            </c:strRef>
          </c:cat>
          <c:val>
            <c:numRef>
              <c:f>'5.4.2 G67'!$L$17</c:f>
              <c:numCache>
                <c:formatCode>#,##0</c:formatCode>
                <c:ptCount val="1"/>
                <c:pt idx="0">
                  <c:v>6210.333333333333</c:v>
                </c:pt>
              </c:numCache>
            </c:numRef>
          </c:val>
          <c:smooth val="0"/>
          <c:extLst>
            <c:ext xmlns:c16="http://schemas.microsoft.com/office/drawing/2014/chart" uri="{C3380CC4-5D6E-409C-BE32-E72D297353CC}">
              <c16:uniqueId val="{0000000B-8F39-4687-AB5A-945D888D056C}"/>
            </c:ext>
          </c:extLst>
        </c:ser>
        <c:ser>
          <c:idx val="12"/>
          <c:order val="12"/>
          <c:tx>
            <c:strRef>
              <c:f>'5.4.2 G67'!$D$18</c:f>
              <c:strCache>
                <c:ptCount val="1"/>
                <c:pt idx="0">
                  <c:v>RIO</c:v>
                </c:pt>
              </c:strCache>
            </c:strRef>
          </c:tx>
          <c:spPr>
            <a:ln w="25400" cap="rnd">
              <a:noFill/>
              <a:round/>
            </a:ln>
            <a:effectLst/>
          </c:spPr>
          <c:marker>
            <c:symbol val="circle"/>
            <c:size val="5"/>
            <c:spPr>
              <a:solidFill>
                <a:srgbClr val="B4B4B4"/>
              </a:solidFill>
              <a:ln w="9525">
                <a:noFill/>
              </a:ln>
              <a:effectLst/>
            </c:spPr>
          </c:marker>
          <c:cat>
            <c:strRef>
              <c:f>'5.4.2 G67'!$L$5</c:f>
              <c:strCache>
                <c:ptCount val="1"/>
                <c:pt idx="0">
                  <c:v>TAC</c:v>
                </c:pt>
              </c:strCache>
            </c:strRef>
          </c:cat>
          <c:val>
            <c:numRef>
              <c:f>'5.4.2 G67'!$L$18</c:f>
              <c:numCache>
                <c:formatCode>#,##0</c:formatCode>
                <c:ptCount val="1"/>
                <c:pt idx="0">
                  <c:v>5983.666666666667</c:v>
                </c:pt>
              </c:numCache>
            </c:numRef>
          </c:val>
          <c:smooth val="0"/>
          <c:extLst>
            <c:ext xmlns:c16="http://schemas.microsoft.com/office/drawing/2014/chart" uri="{C3380CC4-5D6E-409C-BE32-E72D297353CC}">
              <c16:uniqueId val="{0000000C-8F39-4687-AB5A-945D888D056C}"/>
            </c:ext>
          </c:extLst>
        </c:ser>
        <c:ser>
          <c:idx val="13"/>
          <c:order val="13"/>
          <c:tx>
            <c:strRef>
              <c:f>'5.4.2 G67'!$D$19</c:f>
              <c:strCache>
                <c:ptCount val="1"/>
                <c:pt idx="0">
                  <c:v>MAD</c:v>
                </c:pt>
              </c:strCache>
            </c:strRef>
          </c:tx>
          <c:spPr>
            <a:ln w="25400" cap="rnd">
              <a:noFill/>
              <a:round/>
            </a:ln>
            <a:effectLst/>
          </c:spPr>
          <c:marker>
            <c:symbol val="circle"/>
            <c:size val="5"/>
            <c:spPr>
              <a:solidFill>
                <a:srgbClr val="B4B4B4"/>
              </a:solidFill>
              <a:ln w="9525">
                <a:noFill/>
              </a:ln>
              <a:effectLst/>
            </c:spPr>
          </c:marker>
          <c:cat>
            <c:strRef>
              <c:f>'5.4.2 G67'!$L$5</c:f>
              <c:strCache>
                <c:ptCount val="1"/>
                <c:pt idx="0">
                  <c:v>TAC</c:v>
                </c:pt>
              </c:strCache>
            </c:strRef>
          </c:cat>
          <c:val>
            <c:numRef>
              <c:f>'5.4.2 G67'!$L$19</c:f>
              <c:numCache>
                <c:formatCode>#,##0</c:formatCode>
                <c:ptCount val="1"/>
                <c:pt idx="0">
                  <c:v>8654.6</c:v>
                </c:pt>
              </c:numCache>
            </c:numRef>
          </c:val>
          <c:smooth val="0"/>
          <c:extLst>
            <c:ext xmlns:c16="http://schemas.microsoft.com/office/drawing/2014/chart" uri="{C3380CC4-5D6E-409C-BE32-E72D297353CC}">
              <c16:uniqueId val="{0000000D-8F39-4687-AB5A-945D888D056C}"/>
            </c:ext>
          </c:extLst>
        </c:ser>
        <c:ser>
          <c:idx val="14"/>
          <c:order val="14"/>
          <c:tx>
            <c:strRef>
              <c:f>'5.4.2 G67'!$D$20</c:f>
              <c:strCache>
                <c:ptCount val="1"/>
                <c:pt idx="0">
                  <c:v>PVA</c:v>
                </c:pt>
              </c:strCache>
            </c:strRef>
          </c:tx>
          <c:spPr>
            <a:ln w="25400" cap="rnd">
              <a:noFill/>
              <a:round/>
            </a:ln>
            <a:effectLst/>
          </c:spPr>
          <c:marker>
            <c:symbol val="circle"/>
            <c:size val="5"/>
            <c:spPr>
              <a:solidFill>
                <a:srgbClr val="B4B4B4"/>
              </a:solidFill>
              <a:ln w="9525">
                <a:noFill/>
              </a:ln>
              <a:effectLst/>
            </c:spPr>
          </c:marker>
          <c:cat>
            <c:strRef>
              <c:f>'5.4.2 G67'!$L$5</c:f>
              <c:strCache>
                <c:ptCount val="1"/>
                <c:pt idx="0">
                  <c:v>TAC</c:v>
                </c:pt>
              </c:strCache>
            </c:strRef>
          </c:cat>
          <c:val>
            <c:numRef>
              <c:f>'5.4.2 G67'!$L$20</c:f>
              <c:numCache>
                <c:formatCode>#,##0</c:formatCode>
                <c:ptCount val="1"/>
                <c:pt idx="0">
                  <c:v>6618.6129032258068</c:v>
                </c:pt>
              </c:numCache>
            </c:numRef>
          </c:val>
          <c:smooth val="0"/>
          <c:extLst>
            <c:ext xmlns:c16="http://schemas.microsoft.com/office/drawing/2014/chart" uri="{C3380CC4-5D6E-409C-BE32-E72D297353CC}">
              <c16:uniqueId val="{0000000E-8F39-4687-AB5A-945D888D056C}"/>
            </c:ext>
          </c:extLst>
        </c:ser>
        <c:ser>
          <c:idx val="15"/>
          <c:order val="15"/>
          <c:tx>
            <c:strRef>
              <c:f>'5.4.2 G67'!$D$21</c:f>
              <c:strCache>
                <c:ptCount val="1"/>
                <c:pt idx="0">
                  <c:v>AST</c:v>
                </c:pt>
              </c:strCache>
            </c:strRef>
          </c:tx>
          <c:spPr>
            <a:ln w="25400" cap="rnd">
              <a:noFill/>
              <a:round/>
            </a:ln>
            <a:effectLst/>
          </c:spPr>
          <c:marker>
            <c:symbol val="circle"/>
            <c:size val="5"/>
            <c:spPr>
              <a:solidFill>
                <a:srgbClr val="B4B4B4"/>
              </a:solidFill>
              <a:ln w="9525">
                <a:noFill/>
              </a:ln>
              <a:effectLst/>
            </c:spPr>
          </c:marker>
          <c:cat>
            <c:strRef>
              <c:f>'5.4.2 G67'!$L$5</c:f>
              <c:strCache>
                <c:ptCount val="1"/>
                <c:pt idx="0">
                  <c:v>TAC</c:v>
                </c:pt>
              </c:strCache>
            </c:strRef>
          </c:cat>
          <c:val>
            <c:numRef>
              <c:f>'5.4.2 G67'!$L$21</c:f>
              <c:numCache>
                <c:formatCode>#,##0</c:formatCode>
                <c:ptCount val="1"/>
                <c:pt idx="0">
                  <c:v>6049.75</c:v>
                </c:pt>
              </c:numCache>
            </c:numRef>
          </c:val>
          <c:smooth val="0"/>
          <c:extLst>
            <c:ext xmlns:c16="http://schemas.microsoft.com/office/drawing/2014/chart" uri="{C3380CC4-5D6E-409C-BE32-E72D297353CC}">
              <c16:uniqueId val="{0000000F-8F39-4687-AB5A-945D888D056C}"/>
            </c:ext>
          </c:extLst>
        </c:ser>
        <c:ser>
          <c:idx val="16"/>
          <c:order val="16"/>
          <c:tx>
            <c:strRef>
              <c:f>'5.4.2 G67'!$D$22</c:f>
              <c:strCache>
                <c:ptCount val="1"/>
                <c:pt idx="0">
                  <c:v>MUR</c:v>
                </c:pt>
              </c:strCache>
            </c:strRef>
          </c:tx>
          <c:spPr>
            <a:ln w="25400" cap="rnd">
              <a:noFill/>
              <a:round/>
            </a:ln>
            <a:effectLst/>
          </c:spPr>
          <c:marker>
            <c:symbol val="circle"/>
            <c:size val="5"/>
            <c:spPr>
              <a:solidFill>
                <a:srgbClr val="B4B4B4"/>
              </a:solidFill>
              <a:ln w="9525">
                <a:noFill/>
              </a:ln>
              <a:effectLst/>
            </c:spPr>
          </c:marker>
          <c:cat>
            <c:strRef>
              <c:f>'5.4.2 G67'!$L$5</c:f>
              <c:strCache>
                <c:ptCount val="1"/>
                <c:pt idx="0">
                  <c:v>TAC</c:v>
                </c:pt>
              </c:strCache>
            </c:strRef>
          </c:cat>
          <c:val>
            <c:numRef>
              <c:f>'5.4.2 G67'!$L$22</c:f>
              <c:numCache>
                <c:formatCode>#,##0</c:formatCode>
                <c:ptCount val="1"/>
                <c:pt idx="0">
                  <c:v>4675.565217391304</c:v>
                </c:pt>
              </c:numCache>
            </c:numRef>
          </c:val>
          <c:smooth val="0"/>
          <c:extLst>
            <c:ext xmlns:c16="http://schemas.microsoft.com/office/drawing/2014/chart" uri="{C3380CC4-5D6E-409C-BE32-E72D297353CC}">
              <c16:uniqueId val="{00000010-8F39-4687-AB5A-945D888D056C}"/>
            </c:ext>
          </c:extLst>
        </c:ser>
        <c:ser>
          <c:idx val="17"/>
          <c:order val="17"/>
          <c:tx>
            <c:strRef>
              <c:f>'5.4.2 G67'!$D$23</c:f>
              <c:strCache>
                <c:ptCount val="1"/>
                <c:pt idx="0">
                  <c:v>Total nacional </c:v>
                </c:pt>
              </c:strCache>
            </c:strRef>
          </c:tx>
          <c:spPr>
            <a:ln w="25400" cap="rnd">
              <a:noFill/>
              <a:round/>
            </a:ln>
            <a:effectLst/>
          </c:spPr>
          <c:marker>
            <c:symbol val="square"/>
            <c:size val="7"/>
            <c:spPr>
              <a:solidFill>
                <a:srgbClr val="404040"/>
              </a:solidFill>
              <a:ln w="9525">
                <a:noFill/>
              </a:ln>
              <a:effectLst/>
            </c:spPr>
          </c:marker>
          <c:cat>
            <c:strRef>
              <c:f>'5.4.2 G67'!$L$5</c:f>
              <c:strCache>
                <c:ptCount val="1"/>
                <c:pt idx="0">
                  <c:v>TAC</c:v>
                </c:pt>
              </c:strCache>
            </c:strRef>
          </c:cat>
          <c:val>
            <c:numRef>
              <c:f>'5.4.2 G67'!$L$23</c:f>
              <c:numCache>
                <c:formatCode>#,##0</c:formatCode>
                <c:ptCount val="1"/>
                <c:pt idx="0">
                  <c:v>6658.414556962025</c:v>
                </c:pt>
              </c:numCache>
            </c:numRef>
          </c:val>
          <c:smooth val="0"/>
          <c:extLst>
            <c:ext xmlns:c16="http://schemas.microsoft.com/office/drawing/2014/chart" uri="{C3380CC4-5D6E-409C-BE32-E72D297353CC}">
              <c16:uniqueId val="{00000011-8F39-4687-AB5A-945D888D056C}"/>
            </c:ext>
          </c:extLst>
        </c:ser>
        <c:dLbls>
          <c:showLegendKey val="0"/>
          <c:showVal val="0"/>
          <c:showCatName val="0"/>
          <c:showSerName val="0"/>
          <c:showPercent val="0"/>
          <c:showBubbleSize val="0"/>
        </c:dLbls>
        <c:marker val="1"/>
        <c:smooth val="0"/>
        <c:axId val="544641104"/>
        <c:axId val="544641432"/>
        <c:extLst/>
      </c:lineChart>
      <c:catAx>
        <c:axId val="544641104"/>
        <c:scaling>
          <c:orientation val="minMax"/>
        </c:scaling>
        <c:delete val="0"/>
        <c:axPos val="b"/>
        <c:numFmt formatCode="General" sourceLinked="1"/>
        <c:majorTickMark val="out"/>
        <c:minorTickMark val="none"/>
        <c:tickLblPos val="nextTo"/>
        <c:spPr>
          <a:noFill/>
          <a:ln w="9525" cap="flat" cmpd="sng" algn="ctr">
            <a:solidFill>
              <a:srgbClr val="404040">
                <a:alpha val="95000"/>
              </a:srgbClr>
            </a:solidFill>
            <a:round/>
          </a:ln>
          <a:effectLst/>
        </c:spPr>
        <c:txPr>
          <a:bodyPr rot="0" spcFirstLastPara="1" vertOverflow="ellipsis" wrap="square" anchor="ctr" anchorCtr="1"/>
          <a:lstStyle/>
          <a:p>
            <a:pPr>
              <a:defRPr sz="1050" b="1" i="0" u="none" strike="noStrike" kern="1200" baseline="0">
                <a:solidFill>
                  <a:srgbClr val="404040"/>
                </a:solidFill>
                <a:latin typeface="Century Gothic" panose="020B0502020202020204" pitchFamily="34" charset="0"/>
                <a:ea typeface="+mn-ea"/>
                <a:cs typeface="+mn-cs"/>
              </a:defRPr>
            </a:pPr>
            <a:endParaRPr lang="es-ES"/>
          </a:p>
        </c:txPr>
        <c:crossAx val="544641432"/>
        <c:crosses val="autoZero"/>
        <c:auto val="0"/>
        <c:lblAlgn val="ctr"/>
        <c:lblOffset val="100"/>
        <c:tickMarkSkip val="1"/>
        <c:noMultiLvlLbl val="0"/>
      </c:catAx>
      <c:valAx>
        <c:axId val="544641432"/>
        <c:scaling>
          <c:orientation val="minMax"/>
          <c:max val="16500"/>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rgbClr val="404040"/>
            </a:solidFill>
          </a:ln>
          <a:effectLst/>
        </c:spPr>
        <c:txPr>
          <a:bodyPr rot="-6000000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crossAx val="544641104"/>
        <c:crosses val="autoZero"/>
        <c:crossBetween val="between"/>
        <c:majorUnit val="150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Century Gothic" panose="020B0502020202020204" pitchFamily="34" charset="0"/>
        </a:defRPr>
      </a:pPr>
      <a:endParaRPr lang="es-ES"/>
    </a:p>
  </c:tx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250849578242213E-2"/>
          <c:y val="1.2006331603623546E-2"/>
          <c:w val="0.61485741773570635"/>
          <c:h val="0.13672800642947622"/>
        </c:manualLayout>
      </c:layout>
      <c:lineChart>
        <c:grouping val="standard"/>
        <c:varyColors val="0"/>
        <c:ser>
          <c:idx val="0"/>
          <c:order val="0"/>
          <c:tx>
            <c:strRef>
              <c:f>'5.4.2 G68'!$D$5</c:f>
              <c:strCache>
                <c:ptCount val="1"/>
                <c:pt idx="0">
                  <c:v>Resto de CC. AA.</c:v>
                </c:pt>
              </c:strCache>
            </c:strRef>
          </c:tx>
          <c:spPr>
            <a:ln w="25400" cap="rnd">
              <a:noFill/>
              <a:round/>
            </a:ln>
            <a:effectLst/>
          </c:spPr>
          <c:marker>
            <c:symbol val="circle"/>
            <c:size val="5"/>
            <c:spPr>
              <a:solidFill>
                <a:srgbClr val="B4B4B4"/>
              </a:solidFill>
              <a:ln w="9525">
                <a:noFill/>
              </a:ln>
              <a:effectLst/>
            </c:spPr>
          </c:marker>
          <c:cat>
            <c:strRef>
              <c:f>'5.4.2 G68'!$J$4</c:f>
              <c:strCache>
                <c:ptCount val="1"/>
                <c:pt idx="0">
                  <c:v>RX</c:v>
                </c:pt>
              </c:strCache>
            </c:strRef>
          </c:cat>
          <c:val>
            <c:numRef>
              <c:f>'5.4.2 G68'!$J$5</c:f>
              <c:numCache>
                <c:formatCode>#,##0</c:formatCode>
                <c:ptCount val="1"/>
                <c:pt idx="0">
                  <c:v>17334.397515527951</c:v>
                </c:pt>
              </c:numCache>
            </c:numRef>
          </c:val>
          <c:smooth val="0"/>
          <c:extLst>
            <c:ext xmlns:c16="http://schemas.microsoft.com/office/drawing/2014/chart" uri="{C3380CC4-5D6E-409C-BE32-E72D297353CC}">
              <c16:uniqueId val="{00000000-FB91-4416-A906-341F78CF9277}"/>
            </c:ext>
          </c:extLst>
        </c:ser>
        <c:ser>
          <c:idx val="9"/>
          <c:order val="1"/>
          <c:tx>
            <c:strRef>
              <c:f>'5.4.2 G68'!$D$14</c:f>
              <c:strCache>
                <c:ptCount val="1"/>
                <c:pt idx="0">
                  <c:v>EXT</c:v>
                </c:pt>
              </c:strCache>
            </c:strRef>
          </c:tx>
          <c:spPr>
            <a:ln w="25400" cap="rnd">
              <a:noFill/>
              <a:round/>
            </a:ln>
            <a:effectLst/>
          </c:spPr>
          <c:marker>
            <c:symbol val="triangle"/>
            <c:size val="9"/>
            <c:spPr>
              <a:solidFill>
                <a:srgbClr val="83082A"/>
              </a:solidFill>
              <a:ln w="9525">
                <a:noFill/>
              </a:ln>
              <a:effectLst/>
            </c:spPr>
          </c:marker>
          <c:cat>
            <c:strRef>
              <c:f>'5.4.2 G68'!$J$4</c:f>
              <c:strCache>
                <c:ptCount val="1"/>
                <c:pt idx="0">
                  <c:v>RX</c:v>
                </c:pt>
              </c:strCache>
            </c:strRef>
          </c:cat>
          <c:val>
            <c:numRef>
              <c:f>'5.4.2 G68'!$J$14</c:f>
              <c:numCache>
                <c:formatCode>#,##0</c:formatCode>
                <c:ptCount val="1"/>
                <c:pt idx="0">
                  <c:v>7497.0277777777774</c:v>
                </c:pt>
              </c:numCache>
            </c:numRef>
          </c:val>
          <c:smooth val="0"/>
          <c:extLst>
            <c:ext xmlns:c16="http://schemas.microsoft.com/office/drawing/2014/chart" uri="{C3380CC4-5D6E-409C-BE32-E72D297353CC}">
              <c16:uniqueId val="{00000001-FB91-4416-A906-341F78CF9277}"/>
            </c:ext>
          </c:extLst>
        </c:ser>
        <c:ser>
          <c:idx val="17"/>
          <c:order val="2"/>
          <c:tx>
            <c:strRef>
              <c:f>'5.4.2 G68'!$D$22</c:f>
              <c:strCache>
                <c:ptCount val="1"/>
                <c:pt idx="0">
                  <c:v>Total nacional </c:v>
                </c:pt>
              </c:strCache>
            </c:strRef>
          </c:tx>
          <c:spPr>
            <a:ln w="25400" cap="rnd">
              <a:noFill/>
              <a:round/>
            </a:ln>
            <a:effectLst/>
          </c:spPr>
          <c:marker>
            <c:symbol val="x"/>
            <c:size val="8"/>
            <c:spPr>
              <a:solidFill>
                <a:srgbClr val="404040"/>
              </a:solidFill>
              <a:ln w="9525">
                <a:noFill/>
              </a:ln>
              <a:effectLst/>
            </c:spPr>
          </c:marker>
          <c:cat>
            <c:strRef>
              <c:f>'5.4.2 G68'!$J$4</c:f>
              <c:strCache>
                <c:ptCount val="1"/>
                <c:pt idx="0">
                  <c:v>RX</c:v>
                </c:pt>
              </c:strCache>
            </c:strRef>
          </c:cat>
          <c:val>
            <c:numRef>
              <c:f>'5.4.2 G68'!$J$22</c:f>
              <c:numCache>
                <c:formatCode>#,##0</c:formatCode>
                <c:ptCount val="1"/>
                <c:pt idx="0">
                  <c:v>10656.365959289737</c:v>
                </c:pt>
              </c:numCache>
            </c:numRef>
          </c:val>
          <c:smooth val="0"/>
          <c:extLst>
            <c:ext xmlns:c16="http://schemas.microsoft.com/office/drawing/2014/chart" uri="{C3380CC4-5D6E-409C-BE32-E72D297353CC}">
              <c16:uniqueId val="{00000002-FB91-4416-A906-341F78CF9277}"/>
            </c:ext>
          </c:extLst>
        </c:ser>
        <c:dLbls>
          <c:showLegendKey val="0"/>
          <c:showVal val="0"/>
          <c:showCatName val="0"/>
          <c:showSerName val="0"/>
          <c:showPercent val="0"/>
          <c:showBubbleSize val="0"/>
        </c:dLbls>
        <c:marker val="1"/>
        <c:smooth val="0"/>
        <c:axId val="544641104"/>
        <c:axId val="544641432"/>
        <c:extLst/>
      </c:lineChart>
      <c:catAx>
        <c:axId val="544641104"/>
        <c:scaling>
          <c:orientation val="minMax"/>
        </c:scaling>
        <c:delete val="1"/>
        <c:axPos val="b"/>
        <c:numFmt formatCode="General" sourceLinked="1"/>
        <c:majorTickMark val="out"/>
        <c:minorTickMark val="none"/>
        <c:tickLblPos val="nextTo"/>
        <c:crossAx val="544641432"/>
        <c:crosses val="autoZero"/>
        <c:auto val="0"/>
        <c:lblAlgn val="ctr"/>
        <c:lblOffset val="100"/>
        <c:tickMarkSkip val="1"/>
        <c:noMultiLvlLbl val="0"/>
      </c:catAx>
      <c:valAx>
        <c:axId val="544641432"/>
        <c:scaling>
          <c:orientation val="minMax"/>
          <c:max val="16500"/>
        </c:scaling>
        <c:delete val="1"/>
        <c:axPos val="l"/>
        <c:numFmt formatCode="#,##0" sourceLinked="0"/>
        <c:majorTickMark val="out"/>
        <c:minorTickMark val="none"/>
        <c:tickLblPos val="nextTo"/>
        <c:crossAx val="544641104"/>
        <c:crosses val="autoZero"/>
        <c:crossBetween val="between"/>
        <c:majorUnit val="1500"/>
      </c:valAx>
      <c:spPr>
        <a:noFill/>
        <a:ln w="25400">
          <a:noFill/>
        </a:ln>
        <a:effectLst/>
      </c:spPr>
    </c:plotArea>
    <c:legend>
      <c:legendPos val="r"/>
      <c:layout>
        <c:manualLayout>
          <c:xMode val="edge"/>
          <c:yMode val="edge"/>
          <c:x val="1.1561989971382062E-3"/>
          <c:y val="0.57773059817091177"/>
          <c:w val="0.99884392532605948"/>
          <c:h val="0.41800629772465059"/>
        </c:manualLayout>
      </c:layout>
      <c:overlay val="0"/>
      <c:spPr>
        <a:noFill/>
        <a:ln>
          <a:noFill/>
        </a:ln>
        <a:effectLst/>
      </c:spPr>
      <c:txPr>
        <a:bodyPr rot="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Century Gothic" panose="020B0502020202020204" pitchFamily="34" charset="0"/>
        </a:defRPr>
      </a:pPr>
      <a:endParaRPr lang="es-ES"/>
    </a:p>
  </c:txPr>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'5.4.2 G68'!$D$5</c:f>
              <c:strCache>
                <c:ptCount val="1"/>
                <c:pt idx="0">
                  <c:v>Resto de CC. AA.</c:v>
                </c:pt>
              </c:strCache>
            </c:strRef>
          </c:tx>
          <c:spPr>
            <a:ln w="25400" cap="rnd">
              <a:noFill/>
              <a:round/>
            </a:ln>
            <a:effectLst/>
          </c:spPr>
          <c:marker>
            <c:symbol val="circle"/>
            <c:size val="5"/>
            <c:spPr>
              <a:solidFill>
                <a:srgbClr val="B4B4B4"/>
              </a:solidFill>
              <a:ln w="9525">
                <a:noFill/>
              </a:ln>
              <a:effectLst/>
            </c:spPr>
          </c:marker>
          <c:cat>
            <c:strRef>
              <c:f>'5.4.2 G68'!$E$4</c:f>
              <c:strCache>
                <c:ptCount val="1"/>
                <c:pt idx="0">
                  <c:v>ASD</c:v>
                </c:pt>
              </c:strCache>
            </c:strRef>
          </c:cat>
          <c:val>
            <c:numRef>
              <c:f>'5.4.2 G68'!$E$5</c:f>
              <c:numCache>
                <c:formatCode>#,##0</c:formatCode>
                <c:ptCount val="1"/>
                <c:pt idx="0">
                  <c:v>456.98076923076923</c:v>
                </c:pt>
              </c:numCache>
            </c:numRef>
          </c:val>
          <c:smooth val="0"/>
          <c:extLst>
            <c:ext xmlns:c16="http://schemas.microsoft.com/office/drawing/2014/chart" uri="{C3380CC4-5D6E-409C-BE32-E72D297353CC}">
              <c16:uniqueId val="{00000000-EDFA-4B1A-95C7-5AC9077ACCFB}"/>
            </c:ext>
          </c:extLst>
        </c:ser>
        <c:ser>
          <c:idx val="1"/>
          <c:order val="1"/>
          <c:tx>
            <c:strRef>
              <c:f>'5.4.2 G68'!$D$6</c:f>
              <c:strCache>
                <c:ptCount val="1"/>
                <c:pt idx="0">
                  <c:v>ARA</c:v>
                </c:pt>
              </c:strCache>
            </c:strRef>
          </c:tx>
          <c:spPr>
            <a:ln w="25400" cap="rnd">
              <a:noFill/>
              <a:round/>
            </a:ln>
            <a:effectLst/>
          </c:spPr>
          <c:marker>
            <c:symbol val="circle"/>
            <c:size val="5"/>
            <c:spPr>
              <a:solidFill>
                <a:srgbClr val="B4B4B4"/>
              </a:solidFill>
              <a:ln w="9525">
                <a:noFill/>
              </a:ln>
              <a:effectLst/>
            </c:spPr>
          </c:marker>
          <c:cat>
            <c:strRef>
              <c:f>'5.4.2 G68'!$E$4</c:f>
              <c:strCache>
                <c:ptCount val="1"/>
                <c:pt idx="0">
                  <c:v>ASD</c:v>
                </c:pt>
              </c:strCache>
            </c:strRef>
          </c:cat>
          <c:val>
            <c:numRef>
              <c:f>'5.4.2 G68'!$E$6</c:f>
              <c:numCache>
                <c:formatCode>#,##0</c:formatCode>
                <c:ptCount val="1"/>
                <c:pt idx="0">
                  <c:v>87.75</c:v>
                </c:pt>
              </c:numCache>
            </c:numRef>
          </c:val>
          <c:smooth val="0"/>
          <c:extLst>
            <c:ext xmlns:c16="http://schemas.microsoft.com/office/drawing/2014/chart" uri="{C3380CC4-5D6E-409C-BE32-E72D297353CC}">
              <c16:uniqueId val="{00000001-EDFA-4B1A-95C7-5AC9077ACCFB}"/>
            </c:ext>
          </c:extLst>
        </c:ser>
        <c:ser>
          <c:idx val="2"/>
          <c:order val="2"/>
          <c:tx>
            <c:strRef>
              <c:f>'5.4.2 G68'!$D$7</c:f>
              <c:strCache>
                <c:ptCount val="1"/>
                <c:pt idx="0">
                  <c:v>NAV</c:v>
                </c:pt>
              </c:strCache>
            </c:strRef>
          </c:tx>
          <c:spPr>
            <a:ln w="25400" cap="rnd">
              <a:noFill/>
              <a:round/>
            </a:ln>
            <a:effectLst/>
          </c:spPr>
          <c:marker>
            <c:symbol val="circle"/>
            <c:size val="5"/>
            <c:spPr>
              <a:solidFill>
                <a:srgbClr val="B4B4B4"/>
              </a:solidFill>
              <a:ln w="9525">
                <a:noFill/>
              </a:ln>
              <a:effectLst/>
            </c:spPr>
          </c:marker>
          <c:cat>
            <c:strRef>
              <c:f>'5.4.2 G68'!$E$4</c:f>
              <c:strCache>
                <c:ptCount val="1"/>
                <c:pt idx="0">
                  <c:v>ASD</c:v>
                </c:pt>
              </c:strCache>
            </c:strRef>
          </c:cat>
          <c:val>
            <c:numRef>
              <c:f>'5.4.2 G68'!$E$7</c:f>
              <c:numCache>
                <c:formatCode>#,##0</c:formatCode>
                <c:ptCount val="1"/>
                <c:pt idx="0">
                  <c:v>1595</c:v>
                </c:pt>
              </c:numCache>
            </c:numRef>
          </c:val>
          <c:smooth val="0"/>
          <c:extLst>
            <c:ext xmlns:c16="http://schemas.microsoft.com/office/drawing/2014/chart" uri="{C3380CC4-5D6E-409C-BE32-E72D297353CC}">
              <c16:uniqueId val="{00000002-EDFA-4B1A-95C7-5AC9077ACCFB}"/>
            </c:ext>
          </c:extLst>
        </c:ser>
        <c:ser>
          <c:idx val="3"/>
          <c:order val="3"/>
          <c:tx>
            <c:strRef>
              <c:f>'5.4.2 G68'!$D$8</c:f>
              <c:strCache>
                <c:ptCount val="1"/>
                <c:pt idx="0">
                  <c:v>CAN</c:v>
                </c:pt>
              </c:strCache>
            </c:strRef>
          </c:tx>
          <c:spPr>
            <a:ln w="25400" cap="rnd">
              <a:noFill/>
              <a:round/>
            </a:ln>
            <a:effectLst/>
          </c:spPr>
          <c:marker>
            <c:symbol val="circle"/>
            <c:size val="5"/>
            <c:spPr>
              <a:solidFill>
                <a:srgbClr val="B4B4B4"/>
              </a:solidFill>
              <a:ln w="9525">
                <a:noFill/>
              </a:ln>
              <a:effectLst/>
            </c:spPr>
          </c:marker>
          <c:cat>
            <c:strRef>
              <c:f>'5.4.2 G68'!$E$4</c:f>
              <c:strCache>
                <c:ptCount val="1"/>
                <c:pt idx="0">
                  <c:v>ASD</c:v>
                </c:pt>
              </c:strCache>
            </c:strRef>
          </c:cat>
          <c:val>
            <c:numRef>
              <c:f>'5.4.2 G68'!$E$8</c:f>
              <c:numCache>
                <c:formatCode>#,##0</c:formatCode>
                <c:ptCount val="1"/>
                <c:pt idx="0">
                  <c:v>465.42857142857144</c:v>
                </c:pt>
              </c:numCache>
            </c:numRef>
          </c:val>
          <c:smooth val="0"/>
          <c:extLst>
            <c:ext xmlns:c16="http://schemas.microsoft.com/office/drawing/2014/chart" uri="{C3380CC4-5D6E-409C-BE32-E72D297353CC}">
              <c16:uniqueId val="{00000003-EDFA-4B1A-95C7-5AC9077ACCFB}"/>
            </c:ext>
          </c:extLst>
        </c:ser>
        <c:ser>
          <c:idx val="4"/>
          <c:order val="4"/>
          <c:tx>
            <c:strRef>
              <c:f>'5.4.2 G68'!$D$9</c:f>
              <c:strCache>
                <c:ptCount val="1"/>
                <c:pt idx="0">
                  <c:v>CNT</c:v>
                </c:pt>
              </c:strCache>
            </c:strRef>
          </c:tx>
          <c:spPr>
            <a:ln w="25400" cap="rnd">
              <a:noFill/>
              <a:round/>
            </a:ln>
            <a:effectLst/>
          </c:spPr>
          <c:marker>
            <c:symbol val="circle"/>
            <c:size val="5"/>
            <c:spPr>
              <a:solidFill>
                <a:srgbClr val="B4B4B4"/>
              </a:solidFill>
              <a:ln w="9525">
                <a:noFill/>
              </a:ln>
              <a:effectLst/>
            </c:spPr>
          </c:marker>
          <c:cat>
            <c:strRef>
              <c:f>'5.4.2 G68'!$E$4</c:f>
              <c:strCache>
                <c:ptCount val="1"/>
                <c:pt idx="0">
                  <c:v>ASD</c:v>
                </c:pt>
              </c:strCache>
            </c:strRef>
          </c:cat>
          <c:val>
            <c:numRef>
              <c:f>'5.4.2 G68'!$E$9</c:f>
              <c:numCache>
                <c:formatCode>#,##0</c:formatCode>
                <c:ptCount val="1"/>
                <c:pt idx="0">
                  <c:v>1039.3333333333333</c:v>
                </c:pt>
              </c:numCache>
            </c:numRef>
          </c:val>
          <c:smooth val="0"/>
          <c:extLst>
            <c:ext xmlns:c16="http://schemas.microsoft.com/office/drawing/2014/chart" uri="{C3380CC4-5D6E-409C-BE32-E72D297353CC}">
              <c16:uniqueId val="{00000004-EDFA-4B1A-95C7-5AC9077ACCFB}"/>
            </c:ext>
          </c:extLst>
        </c:ser>
        <c:ser>
          <c:idx val="5"/>
          <c:order val="5"/>
          <c:tx>
            <c:strRef>
              <c:f>'5.4.2 G68'!$D$10</c:f>
              <c:strCache>
                <c:ptCount val="1"/>
                <c:pt idx="0">
                  <c:v>CYL</c:v>
                </c:pt>
              </c:strCache>
            </c:strRef>
          </c:tx>
          <c:spPr>
            <a:ln w="25400" cap="rnd">
              <a:noFill/>
              <a:round/>
            </a:ln>
            <a:effectLst/>
          </c:spPr>
          <c:marker>
            <c:symbol val="circle"/>
            <c:size val="5"/>
            <c:spPr>
              <a:solidFill>
                <a:srgbClr val="B4B4B4"/>
              </a:solidFill>
              <a:ln w="9525">
                <a:noFill/>
              </a:ln>
              <a:effectLst/>
            </c:spPr>
          </c:marker>
          <c:cat>
            <c:strRef>
              <c:f>'5.4.2 G68'!$E$4</c:f>
              <c:strCache>
                <c:ptCount val="1"/>
                <c:pt idx="0">
                  <c:v>ASD</c:v>
                </c:pt>
              </c:strCache>
            </c:strRef>
          </c:cat>
          <c:val>
            <c:numRef>
              <c:f>'5.4.2 G68'!$E$10</c:f>
              <c:numCache>
                <c:formatCode>#,##0</c:formatCode>
                <c:ptCount val="1"/>
                <c:pt idx="0">
                  <c:v>1301.625</c:v>
                </c:pt>
              </c:numCache>
            </c:numRef>
          </c:val>
          <c:smooth val="0"/>
          <c:extLst>
            <c:ext xmlns:c16="http://schemas.microsoft.com/office/drawing/2014/chart" uri="{C3380CC4-5D6E-409C-BE32-E72D297353CC}">
              <c16:uniqueId val="{00000005-EDFA-4B1A-95C7-5AC9077ACCFB}"/>
            </c:ext>
          </c:extLst>
        </c:ser>
        <c:ser>
          <c:idx val="6"/>
          <c:order val="6"/>
          <c:tx>
            <c:strRef>
              <c:f>'5.4.2 G68'!$D$11</c:f>
              <c:strCache>
                <c:ptCount val="1"/>
                <c:pt idx="0">
                  <c:v>CLM</c:v>
                </c:pt>
              </c:strCache>
            </c:strRef>
          </c:tx>
          <c:spPr>
            <a:ln w="25400" cap="rnd">
              <a:noFill/>
              <a:round/>
            </a:ln>
            <a:effectLst/>
          </c:spPr>
          <c:marker>
            <c:symbol val="circle"/>
            <c:size val="5"/>
            <c:spPr>
              <a:solidFill>
                <a:srgbClr val="B4B4B4"/>
              </a:solidFill>
              <a:ln w="9525">
                <a:noFill/>
              </a:ln>
              <a:effectLst/>
            </c:spPr>
          </c:marker>
          <c:cat>
            <c:strRef>
              <c:f>'5.4.2 G68'!$E$4</c:f>
              <c:strCache>
                <c:ptCount val="1"/>
                <c:pt idx="0">
                  <c:v>ASD</c:v>
                </c:pt>
              </c:strCache>
            </c:strRef>
          </c:cat>
          <c:val>
            <c:numRef>
              <c:f>'5.4.2 G68'!$E$11</c:f>
              <c:numCache>
                <c:formatCode>#,##0</c:formatCode>
                <c:ptCount val="1"/>
                <c:pt idx="0">
                  <c:v>120.2</c:v>
                </c:pt>
              </c:numCache>
            </c:numRef>
          </c:val>
          <c:smooth val="0"/>
          <c:extLst>
            <c:ext xmlns:c16="http://schemas.microsoft.com/office/drawing/2014/chart" uri="{C3380CC4-5D6E-409C-BE32-E72D297353CC}">
              <c16:uniqueId val="{00000006-EDFA-4B1A-95C7-5AC9077ACCFB}"/>
            </c:ext>
          </c:extLst>
        </c:ser>
        <c:ser>
          <c:idx val="7"/>
          <c:order val="7"/>
          <c:tx>
            <c:strRef>
              <c:f>'5.4.2 G68'!$D$12</c:f>
              <c:strCache>
                <c:ptCount val="1"/>
                <c:pt idx="0">
                  <c:v>CAT</c:v>
                </c:pt>
              </c:strCache>
            </c:strRef>
          </c:tx>
          <c:spPr>
            <a:ln w="25400" cap="rnd">
              <a:noFill/>
              <a:round/>
            </a:ln>
            <a:effectLst/>
          </c:spPr>
          <c:marker>
            <c:symbol val="circle"/>
            <c:size val="5"/>
            <c:spPr>
              <a:solidFill>
                <a:srgbClr val="B4B4B4"/>
              </a:solidFill>
              <a:ln w="9525">
                <a:noFill/>
              </a:ln>
              <a:effectLst/>
            </c:spPr>
          </c:marker>
          <c:cat>
            <c:strRef>
              <c:f>'5.4.2 G68'!$E$4</c:f>
              <c:strCache>
                <c:ptCount val="1"/>
                <c:pt idx="0">
                  <c:v>ASD</c:v>
                </c:pt>
              </c:strCache>
            </c:strRef>
          </c:cat>
          <c:val>
            <c:numRef>
              <c:f>'5.4.2 G68'!$E$12</c:f>
              <c:numCache>
                <c:formatCode>#,##0</c:formatCode>
                <c:ptCount val="1"/>
                <c:pt idx="0">
                  <c:v>466.59090909090907</c:v>
                </c:pt>
              </c:numCache>
            </c:numRef>
          </c:val>
          <c:smooth val="0"/>
          <c:extLst>
            <c:ext xmlns:c16="http://schemas.microsoft.com/office/drawing/2014/chart" uri="{C3380CC4-5D6E-409C-BE32-E72D297353CC}">
              <c16:uniqueId val="{00000007-EDFA-4B1A-95C7-5AC9077ACCFB}"/>
            </c:ext>
          </c:extLst>
        </c:ser>
        <c:ser>
          <c:idx val="8"/>
          <c:order val="8"/>
          <c:tx>
            <c:strRef>
              <c:f>'5.4.2 G68'!$D$13</c:f>
              <c:strCache>
                <c:ptCount val="1"/>
                <c:pt idx="0">
                  <c:v>CVA</c:v>
                </c:pt>
              </c:strCache>
            </c:strRef>
          </c:tx>
          <c:spPr>
            <a:ln w="25400" cap="rnd">
              <a:noFill/>
              <a:round/>
            </a:ln>
            <a:effectLst/>
          </c:spPr>
          <c:marker>
            <c:symbol val="circle"/>
            <c:size val="5"/>
            <c:spPr>
              <a:solidFill>
                <a:srgbClr val="B4B4B4"/>
              </a:solidFill>
              <a:ln w="9525">
                <a:noFill/>
              </a:ln>
              <a:effectLst/>
            </c:spPr>
          </c:marker>
          <c:cat>
            <c:strRef>
              <c:f>'5.4.2 G68'!$E$4</c:f>
              <c:strCache>
                <c:ptCount val="1"/>
                <c:pt idx="0">
                  <c:v>ASD</c:v>
                </c:pt>
              </c:strCache>
            </c:strRef>
          </c:cat>
          <c:val>
            <c:numRef>
              <c:f>'5.4.2 G68'!$E$13</c:f>
              <c:numCache>
                <c:formatCode>#,##0</c:formatCode>
                <c:ptCount val="1"/>
                <c:pt idx="0">
                  <c:v>382.1</c:v>
                </c:pt>
              </c:numCache>
            </c:numRef>
          </c:val>
          <c:smooth val="0"/>
          <c:extLst>
            <c:ext xmlns:c16="http://schemas.microsoft.com/office/drawing/2014/chart" uri="{C3380CC4-5D6E-409C-BE32-E72D297353CC}">
              <c16:uniqueId val="{00000008-EDFA-4B1A-95C7-5AC9077ACCFB}"/>
            </c:ext>
          </c:extLst>
        </c:ser>
        <c:ser>
          <c:idx val="9"/>
          <c:order val="9"/>
          <c:tx>
            <c:strRef>
              <c:f>'5.4.2 G68'!$D$14</c:f>
              <c:strCache>
                <c:ptCount val="1"/>
                <c:pt idx="0">
                  <c:v>EXT</c:v>
                </c:pt>
              </c:strCache>
            </c:strRef>
          </c:tx>
          <c:spPr>
            <a:ln w="25400" cap="rnd">
              <a:noFill/>
              <a:round/>
            </a:ln>
            <a:effectLst/>
          </c:spPr>
          <c:marker>
            <c:symbol val="triangle"/>
            <c:size val="9"/>
            <c:spPr>
              <a:solidFill>
                <a:srgbClr val="83082A"/>
              </a:solidFill>
              <a:ln w="9525">
                <a:noFill/>
              </a:ln>
              <a:effectLst/>
            </c:spPr>
          </c:marker>
          <c:cat>
            <c:strRef>
              <c:f>'5.4.2 G68'!$E$4</c:f>
              <c:strCache>
                <c:ptCount val="1"/>
                <c:pt idx="0">
                  <c:v>ASD</c:v>
                </c:pt>
              </c:strCache>
            </c:strRef>
          </c:cat>
          <c:val>
            <c:numRef>
              <c:f>'5.4.2 G68'!$E$14</c:f>
              <c:numCache>
                <c:formatCode>#,##0</c:formatCode>
                <c:ptCount val="1"/>
                <c:pt idx="0">
                  <c:v>137</c:v>
                </c:pt>
              </c:numCache>
            </c:numRef>
          </c:val>
          <c:smooth val="0"/>
          <c:extLst>
            <c:ext xmlns:c16="http://schemas.microsoft.com/office/drawing/2014/chart" uri="{C3380CC4-5D6E-409C-BE32-E72D297353CC}">
              <c16:uniqueId val="{00000009-EDFA-4B1A-95C7-5AC9077ACCFB}"/>
            </c:ext>
          </c:extLst>
        </c:ser>
        <c:ser>
          <c:idx val="10"/>
          <c:order val="10"/>
          <c:tx>
            <c:strRef>
              <c:f>'5.4.2 G68'!$D$15</c:f>
              <c:strCache>
                <c:ptCount val="1"/>
                <c:pt idx="0">
                  <c:v>GAL</c:v>
                </c:pt>
              </c:strCache>
            </c:strRef>
          </c:tx>
          <c:spPr>
            <a:ln w="25400" cap="rnd">
              <a:noFill/>
              <a:round/>
            </a:ln>
            <a:effectLst/>
          </c:spPr>
          <c:marker>
            <c:symbol val="circle"/>
            <c:size val="5"/>
            <c:spPr>
              <a:solidFill>
                <a:srgbClr val="B4B4B4"/>
              </a:solidFill>
              <a:ln w="9525">
                <a:noFill/>
              </a:ln>
              <a:effectLst/>
            </c:spPr>
          </c:marker>
          <c:cat>
            <c:strRef>
              <c:f>'5.4.2 G68'!$E$4</c:f>
              <c:strCache>
                <c:ptCount val="1"/>
                <c:pt idx="0">
                  <c:v>ASD</c:v>
                </c:pt>
              </c:strCache>
            </c:strRef>
          </c:cat>
          <c:val>
            <c:numRef>
              <c:f>'5.4.2 G68'!$E$15</c:f>
              <c:numCache>
                <c:formatCode>#,##0</c:formatCode>
                <c:ptCount val="1"/>
                <c:pt idx="0">
                  <c:v>292.25</c:v>
                </c:pt>
              </c:numCache>
            </c:numRef>
          </c:val>
          <c:smooth val="0"/>
          <c:extLst>
            <c:ext xmlns:c16="http://schemas.microsoft.com/office/drawing/2014/chart" uri="{C3380CC4-5D6E-409C-BE32-E72D297353CC}">
              <c16:uniqueId val="{0000000A-EDFA-4B1A-95C7-5AC9077ACCFB}"/>
            </c:ext>
          </c:extLst>
        </c:ser>
        <c:ser>
          <c:idx val="11"/>
          <c:order val="11"/>
          <c:tx>
            <c:strRef>
              <c:f>'5.4.2 G68'!$D$16</c:f>
              <c:strCache>
                <c:ptCount val="1"/>
                <c:pt idx="0">
                  <c:v>BAL</c:v>
                </c:pt>
              </c:strCache>
            </c:strRef>
          </c:tx>
          <c:spPr>
            <a:ln w="25400" cap="rnd">
              <a:noFill/>
              <a:round/>
            </a:ln>
            <a:effectLst/>
          </c:spPr>
          <c:marker>
            <c:symbol val="circle"/>
            <c:size val="5"/>
            <c:spPr>
              <a:solidFill>
                <a:srgbClr val="B4B4B4"/>
              </a:solidFill>
              <a:ln w="9525">
                <a:noFill/>
              </a:ln>
              <a:effectLst/>
            </c:spPr>
          </c:marker>
          <c:cat>
            <c:strRef>
              <c:f>'5.4.2 G68'!$E$4</c:f>
              <c:strCache>
                <c:ptCount val="1"/>
                <c:pt idx="0">
                  <c:v>ASD</c:v>
                </c:pt>
              </c:strCache>
            </c:strRef>
          </c:cat>
          <c:val>
            <c:numRef>
              <c:f>'5.4.2 G68'!$E$16</c:f>
              <c:numCache>
                <c:formatCode>#,##0</c:formatCode>
                <c:ptCount val="1"/>
                <c:pt idx="0">
                  <c:v>304.66666666666669</c:v>
                </c:pt>
              </c:numCache>
            </c:numRef>
          </c:val>
          <c:smooth val="0"/>
          <c:extLst>
            <c:ext xmlns:c16="http://schemas.microsoft.com/office/drawing/2014/chart" uri="{C3380CC4-5D6E-409C-BE32-E72D297353CC}">
              <c16:uniqueId val="{0000000B-EDFA-4B1A-95C7-5AC9077ACCFB}"/>
            </c:ext>
          </c:extLst>
        </c:ser>
        <c:ser>
          <c:idx val="12"/>
          <c:order val="12"/>
          <c:tx>
            <c:strRef>
              <c:f>'5.4.2 G68'!$D$17</c:f>
              <c:strCache>
                <c:ptCount val="1"/>
                <c:pt idx="0">
                  <c:v>RIO</c:v>
                </c:pt>
              </c:strCache>
            </c:strRef>
          </c:tx>
          <c:spPr>
            <a:ln w="25400" cap="rnd">
              <a:noFill/>
              <a:round/>
            </a:ln>
            <a:effectLst/>
          </c:spPr>
          <c:marker>
            <c:symbol val="circle"/>
            <c:size val="5"/>
            <c:spPr>
              <a:solidFill>
                <a:srgbClr val="B4B4B4"/>
              </a:solidFill>
              <a:ln w="9525">
                <a:noFill/>
              </a:ln>
              <a:effectLst/>
            </c:spPr>
          </c:marker>
          <c:cat>
            <c:strRef>
              <c:f>'5.4.2 G68'!$E$4</c:f>
              <c:strCache>
                <c:ptCount val="1"/>
                <c:pt idx="0">
                  <c:v>ASD</c:v>
                </c:pt>
              </c:strCache>
            </c:strRef>
          </c:cat>
          <c:val>
            <c:numRef>
              <c:f>'5.4.2 G68'!$E$17</c:f>
              <c:numCache>
                <c:formatCode>#,##0</c:formatCode>
                <c:ptCount val="1"/>
                <c:pt idx="0">
                  <c:v>0</c:v>
                </c:pt>
              </c:numCache>
            </c:numRef>
          </c:val>
          <c:smooth val="0"/>
          <c:extLst>
            <c:ext xmlns:c16="http://schemas.microsoft.com/office/drawing/2014/chart" uri="{C3380CC4-5D6E-409C-BE32-E72D297353CC}">
              <c16:uniqueId val="{0000000C-EDFA-4B1A-95C7-5AC9077ACCFB}"/>
            </c:ext>
          </c:extLst>
        </c:ser>
        <c:ser>
          <c:idx val="13"/>
          <c:order val="13"/>
          <c:tx>
            <c:strRef>
              <c:f>'5.4.2 G68'!$D$18</c:f>
              <c:strCache>
                <c:ptCount val="1"/>
                <c:pt idx="0">
                  <c:v>MAD</c:v>
                </c:pt>
              </c:strCache>
            </c:strRef>
          </c:tx>
          <c:spPr>
            <a:ln w="25400" cap="rnd">
              <a:noFill/>
              <a:round/>
            </a:ln>
            <a:effectLst/>
          </c:spPr>
          <c:marker>
            <c:symbol val="circle"/>
            <c:size val="5"/>
            <c:spPr>
              <a:solidFill>
                <a:srgbClr val="B4B4B4"/>
              </a:solidFill>
              <a:ln w="9525">
                <a:noFill/>
              </a:ln>
              <a:effectLst/>
            </c:spPr>
          </c:marker>
          <c:cat>
            <c:strRef>
              <c:f>'5.4.2 G68'!$E$4</c:f>
              <c:strCache>
                <c:ptCount val="1"/>
                <c:pt idx="0">
                  <c:v>ASD</c:v>
                </c:pt>
              </c:strCache>
            </c:strRef>
          </c:cat>
          <c:val>
            <c:numRef>
              <c:f>'5.4.2 G68'!$E$18</c:f>
              <c:numCache>
                <c:formatCode>#,##0</c:formatCode>
                <c:ptCount val="1"/>
                <c:pt idx="0">
                  <c:v>477.82857142857142</c:v>
                </c:pt>
              </c:numCache>
            </c:numRef>
          </c:val>
          <c:smooth val="0"/>
          <c:extLst>
            <c:ext xmlns:c16="http://schemas.microsoft.com/office/drawing/2014/chart" uri="{C3380CC4-5D6E-409C-BE32-E72D297353CC}">
              <c16:uniqueId val="{0000000D-EDFA-4B1A-95C7-5AC9077ACCFB}"/>
            </c:ext>
          </c:extLst>
        </c:ser>
        <c:ser>
          <c:idx val="14"/>
          <c:order val="14"/>
          <c:tx>
            <c:strRef>
              <c:f>'5.4.2 G68'!$D$19</c:f>
              <c:strCache>
                <c:ptCount val="1"/>
                <c:pt idx="0">
                  <c:v>PVA</c:v>
                </c:pt>
              </c:strCache>
            </c:strRef>
          </c:tx>
          <c:spPr>
            <a:ln w="25400" cap="rnd">
              <a:noFill/>
              <a:round/>
            </a:ln>
            <a:effectLst/>
          </c:spPr>
          <c:marker>
            <c:symbol val="circle"/>
            <c:size val="5"/>
            <c:spPr>
              <a:solidFill>
                <a:srgbClr val="B4B4B4"/>
              </a:solidFill>
              <a:ln w="9525">
                <a:noFill/>
              </a:ln>
              <a:effectLst/>
            </c:spPr>
          </c:marker>
          <c:cat>
            <c:strRef>
              <c:f>'5.4.2 G68'!$E$4</c:f>
              <c:strCache>
                <c:ptCount val="1"/>
                <c:pt idx="0">
                  <c:v>ASD</c:v>
                </c:pt>
              </c:strCache>
            </c:strRef>
          </c:cat>
          <c:val>
            <c:numRef>
              <c:f>'5.4.2 G68'!$E$19</c:f>
              <c:numCache>
                <c:formatCode>#,##0</c:formatCode>
                <c:ptCount val="1"/>
                <c:pt idx="0">
                  <c:v>48.769230769230766</c:v>
                </c:pt>
              </c:numCache>
            </c:numRef>
          </c:val>
          <c:smooth val="0"/>
          <c:extLst>
            <c:ext xmlns:c16="http://schemas.microsoft.com/office/drawing/2014/chart" uri="{C3380CC4-5D6E-409C-BE32-E72D297353CC}">
              <c16:uniqueId val="{0000000E-EDFA-4B1A-95C7-5AC9077ACCFB}"/>
            </c:ext>
          </c:extLst>
        </c:ser>
        <c:ser>
          <c:idx val="15"/>
          <c:order val="15"/>
          <c:tx>
            <c:strRef>
              <c:f>'5.4.2 G68'!$D$20</c:f>
              <c:strCache>
                <c:ptCount val="1"/>
                <c:pt idx="0">
                  <c:v>AST</c:v>
                </c:pt>
              </c:strCache>
            </c:strRef>
          </c:tx>
          <c:spPr>
            <a:ln w="25400" cap="rnd">
              <a:noFill/>
              <a:round/>
            </a:ln>
            <a:effectLst/>
          </c:spPr>
          <c:marker>
            <c:symbol val="circle"/>
            <c:size val="5"/>
            <c:spPr>
              <a:solidFill>
                <a:srgbClr val="B4B4B4"/>
              </a:solidFill>
              <a:ln w="9525">
                <a:noFill/>
              </a:ln>
              <a:effectLst/>
            </c:spPr>
          </c:marker>
          <c:cat>
            <c:strRef>
              <c:f>'5.4.2 G68'!$E$4</c:f>
              <c:strCache>
                <c:ptCount val="1"/>
                <c:pt idx="0">
                  <c:v>ASD</c:v>
                </c:pt>
              </c:strCache>
            </c:strRef>
          </c:cat>
          <c:val>
            <c:numRef>
              <c:f>'5.4.2 G68'!$E$20</c:f>
              <c:numCache>
                <c:formatCode>#,##0</c:formatCode>
                <c:ptCount val="1"/>
                <c:pt idx="0">
                  <c:v>161.25</c:v>
                </c:pt>
              </c:numCache>
            </c:numRef>
          </c:val>
          <c:smooth val="0"/>
          <c:extLst>
            <c:ext xmlns:c16="http://schemas.microsoft.com/office/drawing/2014/chart" uri="{C3380CC4-5D6E-409C-BE32-E72D297353CC}">
              <c16:uniqueId val="{0000000F-EDFA-4B1A-95C7-5AC9077ACCFB}"/>
            </c:ext>
          </c:extLst>
        </c:ser>
        <c:ser>
          <c:idx val="16"/>
          <c:order val="16"/>
          <c:tx>
            <c:strRef>
              <c:f>'5.4.2 G68'!$D$21</c:f>
              <c:strCache>
                <c:ptCount val="1"/>
                <c:pt idx="0">
                  <c:v>MUR</c:v>
                </c:pt>
              </c:strCache>
            </c:strRef>
          </c:tx>
          <c:spPr>
            <a:ln w="25400" cap="rnd">
              <a:noFill/>
              <a:round/>
            </a:ln>
            <a:effectLst/>
          </c:spPr>
          <c:marker>
            <c:symbol val="circle"/>
            <c:size val="5"/>
            <c:spPr>
              <a:solidFill>
                <a:srgbClr val="B4B4B4"/>
              </a:solidFill>
              <a:ln w="9525">
                <a:noFill/>
              </a:ln>
              <a:effectLst/>
            </c:spPr>
          </c:marker>
          <c:cat>
            <c:strRef>
              <c:f>'5.4.2 G68'!$E$4</c:f>
              <c:strCache>
                <c:ptCount val="1"/>
                <c:pt idx="0">
                  <c:v>ASD</c:v>
                </c:pt>
              </c:strCache>
            </c:strRef>
          </c:cat>
          <c:val>
            <c:numRef>
              <c:f>'5.4.2 G68'!$E$21</c:f>
              <c:numCache>
                <c:formatCode>#,##0</c:formatCode>
                <c:ptCount val="1"/>
                <c:pt idx="0">
                  <c:v>123.63636363636364</c:v>
                </c:pt>
              </c:numCache>
            </c:numRef>
          </c:val>
          <c:smooth val="0"/>
          <c:extLst>
            <c:ext xmlns:c16="http://schemas.microsoft.com/office/drawing/2014/chart" uri="{C3380CC4-5D6E-409C-BE32-E72D297353CC}">
              <c16:uniqueId val="{00000010-EDFA-4B1A-95C7-5AC9077ACCFB}"/>
            </c:ext>
          </c:extLst>
        </c:ser>
        <c:ser>
          <c:idx val="17"/>
          <c:order val="17"/>
          <c:tx>
            <c:strRef>
              <c:f>'5.4.2 G68'!$D$22</c:f>
              <c:strCache>
                <c:ptCount val="1"/>
                <c:pt idx="0">
                  <c:v>Total nacional </c:v>
                </c:pt>
              </c:strCache>
            </c:strRef>
          </c:tx>
          <c:spPr>
            <a:ln w="25400" cap="rnd">
              <a:noFill/>
              <a:round/>
            </a:ln>
            <a:effectLst/>
          </c:spPr>
          <c:marker>
            <c:symbol val="square"/>
            <c:size val="7"/>
            <c:spPr>
              <a:solidFill>
                <a:srgbClr val="404040"/>
              </a:solidFill>
              <a:ln w="9525">
                <a:noFill/>
              </a:ln>
              <a:effectLst/>
            </c:spPr>
          </c:marker>
          <c:cat>
            <c:strRef>
              <c:f>'5.4.2 G68'!$E$4</c:f>
              <c:strCache>
                <c:ptCount val="1"/>
                <c:pt idx="0">
                  <c:v>ASD</c:v>
                </c:pt>
              </c:strCache>
            </c:strRef>
          </c:cat>
          <c:val>
            <c:numRef>
              <c:f>'5.4.2 G68'!$E$22</c:f>
              <c:numCache>
                <c:formatCode>#,##0</c:formatCode>
                <c:ptCount val="1"/>
                <c:pt idx="0">
                  <c:v>418.63636363636363</c:v>
                </c:pt>
              </c:numCache>
            </c:numRef>
          </c:val>
          <c:smooth val="0"/>
          <c:extLst>
            <c:ext xmlns:c16="http://schemas.microsoft.com/office/drawing/2014/chart" uri="{C3380CC4-5D6E-409C-BE32-E72D297353CC}">
              <c16:uniqueId val="{00000011-EDFA-4B1A-95C7-5AC9077ACCFB}"/>
            </c:ext>
          </c:extLst>
        </c:ser>
        <c:dLbls>
          <c:showLegendKey val="0"/>
          <c:showVal val="0"/>
          <c:showCatName val="0"/>
          <c:showSerName val="0"/>
          <c:showPercent val="0"/>
          <c:showBubbleSize val="0"/>
        </c:dLbls>
        <c:marker val="1"/>
        <c:smooth val="0"/>
        <c:axId val="544641104"/>
        <c:axId val="544641432"/>
        <c:extLst/>
      </c:lineChart>
      <c:catAx>
        <c:axId val="544641104"/>
        <c:scaling>
          <c:orientation val="minMax"/>
        </c:scaling>
        <c:delete val="0"/>
        <c:axPos val="b"/>
        <c:numFmt formatCode="General" sourceLinked="1"/>
        <c:majorTickMark val="out"/>
        <c:minorTickMark val="none"/>
        <c:tickLblPos val="nextTo"/>
        <c:spPr>
          <a:noFill/>
          <a:ln w="9525" cap="flat" cmpd="sng" algn="ctr">
            <a:solidFill>
              <a:srgbClr val="404040">
                <a:alpha val="99000"/>
              </a:srgbClr>
            </a:solidFill>
            <a:round/>
          </a:ln>
          <a:effectLst/>
        </c:spPr>
        <c:txPr>
          <a:bodyPr rot="0" spcFirstLastPara="1" vertOverflow="ellipsis"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crossAx val="544641432"/>
        <c:crosses val="autoZero"/>
        <c:auto val="0"/>
        <c:lblAlgn val="ctr"/>
        <c:lblOffset val="100"/>
        <c:tickMarkSkip val="1"/>
        <c:noMultiLvlLbl val="0"/>
      </c:catAx>
      <c:valAx>
        <c:axId val="5446414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rgbClr val="404040"/>
            </a:solidFill>
          </a:ln>
          <a:effectLst/>
        </c:spPr>
        <c:txPr>
          <a:bodyPr rot="-6000000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crossAx val="544641104"/>
        <c:crosses val="autoZero"/>
        <c:crossBetween val="between"/>
        <c:majorUnit val="500"/>
      </c:valAx>
      <c:spPr>
        <a:noFill/>
        <a:ln>
          <a:noFill/>
        </a:ln>
        <a:effectLst/>
      </c:spPr>
    </c:plotArea>
    <c:plotVisOnly val="1"/>
    <c:dispBlanksAs val="gap"/>
    <c:showDLblsOverMax val="0"/>
  </c:chart>
  <c:spPr>
    <a:noFill/>
    <a:ln w="9525" cap="flat" cmpd="sng" algn="ctr">
      <a:noFill/>
      <a:round/>
    </a:ln>
    <a:effectLst/>
  </c:spPr>
  <c:txPr>
    <a:bodyPr/>
    <a:lstStyle/>
    <a:p>
      <a:pPr>
        <a:defRPr sz="900">
          <a:solidFill>
            <a:sysClr val="windowText" lastClr="000000"/>
          </a:solidFill>
          <a:latin typeface="Century Gothic" panose="020B0502020202020204" pitchFamily="34" charset="0"/>
        </a:defRPr>
      </a:pPr>
      <a:endParaRPr lang="es-ES"/>
    </a:p>
  </c:txPr>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'5.4.2 G68'!$D$5</c:f>
              <c:strCache>
                <c:ptCount val="1"/>
                <c:pt idx="0">
                  <c:v>Resto de CC. AA.</c:v>
                </c:pt>
              </c:strCache>
            </c:strRef>
          </c:tx>
          <c:spPr>
            <a:ln w="25400" cap="rnd">
              <a:noFill/>
              <a:round/>
            </a:ln>
            <a:effectLst/>
          </c:spPr>
          <c:marker>
            <c:symbol val="circle"/>
            <c:size val="5"/>
            <c:spPr>
              <a:solidFill>
                <a:srgbClr val="B4B4B4"/>
              </a:solidFill>
              <a:ln w="9525">
                <a:noFill/>
              </a:ln>
              <a:effectLst/>
            </c:spPr>
          </c:marker>
          <c:cat>
            <c:strRef>
              <c:f>'5.4.2 G68'!$F$4</c:f>
              <c:strCache>
                <c:ptCount val="1"/>
                <c:pt idx="0">
                  <c:v>DO</c:v>
                </c:pt>
              </c:strCache>
            </c:strRef>
          </c:cat>
          <c:val>
            <c:numRef>
              <c:f>'5.4.2 G68'!$F$5</c:f>
              <c:numCache>
                <c:formatCode>#,##0</c:formatCode>
                <c:ptCount val="1"/>
                <c:pt idx="0">
                  <c:v>2451.7391304347825</c:v>
                </c:pt>
              </c:numCache>
            </c:numRef>
          </c:val>
          <c:smooth val="0"/>
          <c:extLst>
            <c:ext xmlns:c16="http://schemas.microsoft.com/office/drawing/2014/chart" uri="{C3380CC4-5D6E-409C-BE32-E72D297353CC}">
              <c16:uniqueId val="{00000000-BD5B-4B5A-8FE0-53BC62AD1176}"/>
            </c:ext>
          </c:extLst>
        </c:ser>
        <c:ser>
          <c:idx val="1"/>
          <c:order val="1"/>
          <c:tx>
            <c:strRef>
              <c:f>'5.4.2 G68'!$D$6</c:f>
              <c:strCache>
                <c:ptCount val="1"/>
                <c:pt idx="0">
                  <c:v>ARA</c:v>
                </c:pt>
              </c:strCache>
            </c:strRef>
          </c:tx>
          <c:spPr>
            <a:ln w="25400" cap="rnd">
              <a:noFill/>
              <a:round/>
            </a:ln>
            <a:effectLst/>
          </c:spPr>
          <c:marker>
            <c:symbol val="circle"/>
            <c:size val="5"/>
            <c:spPr>
              <a:solidFill>
                <a:srgbClr val="B4B4B4"/>
              </a:solidFill>
              <a:ln w="9525">
                <a:noFill/>
              </a:ln>
              <a:effectLst/>
            </c:spPr>
          </c:marker>
          <c:cat>
            <c:strRef>
              <c:f>'5.4.2 G68'!$F$4</c:f>
              <c:strCache>
                <c:ptCount val="1"/>
                <c:pt idx="0">
                  <c:v>DO</c:v>
                </c:pt>
              </c:strCache>
            </c:strRef>
          </c:cat>
          <c:val>
            <c:numRef>
              <c:f>'5.4.2 G68'!$F$6</c:f>
              <c:numCache>
                <c:formatCode>#,##0</c:formatCode>
                <c:ptCount val="1"/>
                <c:pt idx="0">
                  <c:v>3089.5</c:v>
                </c:pt>
              </c:numCache>
            </c:numRef>
          </c:val>
          <c:smooth val="0"/>
          <c:extLst>
            <c:ext xmlns:c16="http://schemas.microsoft.com/office/drawing/2014/chart" uri="{C3380CC4-5D6E-409C-BE32-E72D297353CC}">
              <c16:uniqueId val="{00000001-BD5B-4B5A-8FE0-53BC62AD1176}"/>
            </c:ext>
          </c:extLst>
        </c:ser>
        <c:ser>
          <c:idx val="2"/>
          <c:order val="2"/>
          <c:tx>
            <c:strRef>
              <c:f>'5.4.2 G68'!$D$7</c:f>
              <c:strCache>
                <c:ptCount val="1"/>
                <c:pt idx="0">
                  <c:v>NAV</c:v>
                </c:pt>
              </c:strCache>
            </c:strRef>
          </c:tx>
          <c:spPr>
            <a:ln w="25400" cap="rnd">
              <a:noFill/>
              <a:round/>
            </a:ln>
            <a:effectLst/>
          </c:spPr>
          <c:marker>
            <c:symbol val="triangle"/>
            <c:size val="9"/>
            <c:spPr>
              <a:solidFill>
                <a:srgbClr val="83082A"/>
              </a:solidFill>
              <a:ln w="9525">
                <a:noFill/>
              </a:ln>
              <a:effectLst/>
            </c:spPr>
          </c:marker>
          <c:dPt>
            <c:idx val="0"/>
            <c:marker>
              <c:symbol val="circle"/>
              <c:size val="5"/>
              <c:spPr>
                <a:solidFill>
                  <a:srgbClr val="B4B4B4"/>
                </a:solidFill>
                <a:ln w="9525">
                  <a:noFill/>
                </a:ln>
                <a:effectLst/>
              </c:spPr>
            </c:marker>
            <c:bubble3D val="0"/>
            <c:spPr>
              <a:ln w="25400" cap="rnd">
                <a:noFill/>
                <a:round/>
              </a:ln>
              <a:effectLst/>
            </c:spPr>
            <c:extLst>
              <c:ext xmlns:c16="http://schemas.microsoft.com/office/drawing/2014/chart" uri="{C3380CC4-5D6E-409C-BE32-E72D297353CC}">
                <c16:uniqueId val="{00000003-BD5B-4B5A-8FE0-53BC62AD1176}"/>
              </c:ext>
            </c:extLst>
          </c:dPt>
          <c:cat>
            <c:strRef>
              <c:f>'5.4.2 G68'!$F$4</c:f>
              <c:strCache>
                <c:ptCount val="1"/>
                <c:pt idx="0">
                  <c:v>DO</c:v>
                </c:pt>
              </c:strCache>
            </c:strRef>
          </c:cat>
          <c:val>
            <c:numRef>
              <c:f>'5.4.2 G68'!$F$7</c:f>
              <c:numCache>
                <c:formatCode>#,##0</c:formatCode>
                <c:ptCount val="1"/>
                <c:pt idx="0">
                  <c:v>2459</c:v>
                </c:pt>
              </c:numCache>
            </c:numRef>
          </c:val>
          <c:smooth val="0"/>
          <c:extLst>
            <c:ext xmlns:c16="http://schemas.microsoft.com/office/drawing/2014/chart" uri="{C3380CC4-5D6E-409C-BE32-E72D297353CC}">
              <c16:uniqueId val="{00000004-BD5B-4B5A-8FE0-53BC62AD1176}"/>
            </c:ext>
          </c:extLst>
        </c:ser>
        <c:ser>
          <c:idx val="3"/>
          <c:order val="3"/>
          <c:tx>
            <c:strRef>
              <c:f>'5.4.2 G68'!$D$8</c:f>
              <c:strCache>
                <c:ptCount val="1"/>
                <c:pt idx="0">
                  <c:v>CAN</c:v>
                </c:pt>
              </c:strCache>
            </c:strRef>
          </c:tx>
          <c:spPr>
            <a:ln w="25400" cap="rnd">
              <a:noFill/>
              <a:round/>
            </a:ln>
            <a:effectLst/>
          </c:spPr>
          <c:marker>
            <c:symbol val="circle"/>
            <c:size val="5"/>
            <c:spPr>
              <a:solidFill>
                <a:srgbClr val="B4B4B4"/>
              </a:solidFill>
              <a:ln w="9525">
                <a:noFill/>
              </a:ln>
              <a:effectLst/>
            </c:spPr>
          </c:marker>
          <c:cat>
            <c:strRef>
              <c:f>'5.4.2 G68'!$F$4</c:f>
              <c:strCache>
                <c:ptCount val="1"/>
                <c:pt idx="0">
                  <c:v>DO</c:v>
                </c:pt>
              </c:strCache>
            </c:strRef>
          </c:cat>
          <c:val>
            <c:numRef>
              <c:f>'5.4.2 G68'!$F$8</c:f>
              <c:numCache>
                <c:formatCode>#,##0</c:formatCode>
                <c:ptCount val="1"/>
                <c:pt idx="0">
                  <c:v>2847.2</c:v>
                </c:pt>
              </c:numCache>
            </c:numRef>
          </c:val>
          <c:smooth val="0"/>
          <c:extLst>
            <c:ext xmlns:c16="http://schemas.microsoft.com/office/drawing/2014/chart" uri="{C3380CC4-5D6E-409C-BE32-E72D297353CC}">
              <c16:uniqueId val="{00000005-BD5B-4B5A-8FE0-53BC62AD1176}"/>
            </c:ext>
          </c:extLst>
        </c:ser>
        <c:ser>
          <c:idx val="4"/>
          <c:order val="4"/>
          <c:tx>
            <c:strRef>
              <c:f>'5.4.2 G68'!$D$9</c:f>
              <c:strCache>
                <c:ptCount val="1"/>
                <c:pt idx="0">
                  <c:v>CNT</c:v>
                </c:pt>
              </c:strCache>
            </c:strRef>
          </c:tx>
          <c:spPr>
            <a:ln w="25400" cap="rnd">
              <a:noFill/>
              <a:round/>
            </a:ln>
            <a:effectLst/>
          </c:spPr>
          <c:marker>
            <c:symbol val="circle"/>
            <c:size val="5"/>
            <c:spPr>
              <a:solidFill>
                <a:srgbClr val="B4B4B4"/>
              </a:solidFill>
              <a:ln w="9525">
                <a:noFill/>
              </a:ln>
              <a:effectLst/>
            </c:spPr>
          </c:marker>
          <c:cat>
            <c:strRef>
              <c:f>'5.4.2 G68'!$F$4</c:f>
              <c:strCache>
                <c:ptCount val="1"/>
                <c:pt idx="0">
                  <c:v>DO</c:v>
                </c:pt>
              </c:strCache>
            </c:strRef>
          </c:cat>
          <c:val>
            <c:numRef>
              <c:f>'5.4.2 G68'!$F$9</c:f>
              <c:numCache>
                <c:formatCode>#,##0</c:formatCode>
                <c:ptCount val="1"/>
                <c:pt idx="0">
                  <c:v>3135</c:v>
                </c:pt>
              </c:numCache>
            </c:numRef>
          </c:val>
          <c:smooth val="0"/>
          <c:extLst>
            <c:ext xmlns:c16="http://schemas.microsoft.com/office/drawing/2014/chart" uri="{C3380CC4-5D6E-409C-BE32-E72D297353CC}">
              <c16:uniqueId val="{00000006-BD5B-4B5A-8FE0-53BC62AD1176}"/>
            </c:ext>
          </c:extLst>
        </c:ser>
        <c:ser>
          <c:idx val="5"/>
          <c:order val="5"/>
          <c:tx>
            <c:strRef>
              <c:f>'5.4.2 G68'!$D$10</c:f>
              <c:strCache>
                <c:ptCount val="1"/>
                <c:pt idx="0">
                  <c:v>CYL</c:v>
                </c:pt>
              </c:strCache>
            </c:strRef>
          </c:tx>
          <c:spPr>
            <a:ln w="25400" cap="rnd">
              <a:noFill/>
              <a:round/>
            </a:ln>
            <a:effectLst/>
          </c:spPr>
          <c:marker>
            <c:symbol val="circle"/>
            <c:size val="5"/>
            <c:spPr>
              <a:solidFill>
                <a:srgbClr val="B4B4B4"/>
              </a:solidFill>
              <a:ln w="9525">
                <a:noFill/>
              </a:ln>
              <a:effectLst/>
            </c:spPr>
          </c:marker>
          <c:cat>
            <c:strRef>
              <c:f>'5.4.2 G68'!$F$4</c:f>
              <c:strCache>
                <c:ptCount val="1"/>
                <c:pt idx="0">
                  <c:v>DO</c:v>
                </c:pt>
              </c:strCache>
            </c:strRef>
          </c:cat>
          <c:val>
            <c:numRef>
              <c:f>'5.4.2 G68'!$F$10</c:f>
              <c:numCache>
                <c:formatCode>#,##0</c:formatCode>
                <c:ptCount val="1"/>
                <c:pt idx="0">
                  <c:v>1679.6666666666667</c:v>
                </c:pt>
              </c:numCache>
            </c:numRef>
          </c:val>
          <c:smooth val="0"/>
          <c:extLst>
            <c:ext xmlns:c16="http://schemas.microsoft.com/office/drawing/2014/chart" uri="{C3380CC4-5D6E-409C-BE32-E72D297353CC}">
              <c16:uniqueId val="{00000007-BD5B-4B5A-8FE0-53BC62AD1176}"/>
            </c:ext>
          </c:extLst>
        </c:ser>
        <c:ser>
          <c:idx val="6"/>
          <c:order val="6"/>
          <c:tx>
            <c:strRef>
              <c:f>'5.4.2 G68'!$D$11</c:f>
              <c:strCache>
                <c:ptCount val="1"/>
                <c:pt idx="0">
                  <c:v>CLM</c:v>
                </c:pt>
              </c:strCache>
            </c:strRef>
          </c:tx>
          <c:spPr>
            <a:ln w="25400" cap="rnd">
              <a:noFill/>
              <a:round/>
            </a:ln>
            <a:effectLst/>
          </c:spPr>
          <c:marker>
            <c:symbol val="circle"/>
            <c:size val="5"/>
            <c:spPr>
              <a:solidFill>
                <a:srgbClr val="B4B4B4"/>
              </a:solidFill>
              <a:ln w="9525">
                <a:noFill/>
              </a:ln>
              <a:effectLst/>
            </c:spPr>
          </c:marker>
          <c:cat>
            <c:strRef>
              <c:f>'5.4.2 G68'!$F$4</c:f>
              <c:strCache>
                <c:ptCount val="1"/>
                <c:pt idx="0">
                  <c:v>DO</c:v>
                </c:pt>
              </c:strCache>
            </c:strRef>
          </c:cat>
          <c:val>
            <c:numRef>
              <c:f>'5.4.2 G68'!$F$11</c:f>
              <c:numCache>
                <c:formatCode>#,##0</c:formatCode>
                <c:ptCount val="1"/>
                <c:pt idx="0">
                  <c:v>1832</c:v>
                </c:pt>
              </c:numCache>
            </c:numRef>
          </c:val>
          <c:smooth val="0"/>
          <c:extLst>
            <c:ext xmlns:c16="http://schemas.microsoft.com/office/drawing/2014/chart" uri="{C3380CC4-5D6E-409C-BE32-E72D297353CC}">
              <c16:uniqueId val="{00000008-BD5B-4B5A-8FE0-53BC62AD1176}"/>
            </c:ext>
          </c:extLst>
        </c:ser>
        <c:ser>
          <c:idx val="7"/>
          <c:order val="7"/>
          <c:tx>
            <c:strRef>
              <c:f>'5.4.2 G68'!$D$12</c:f>
              <c:strCache>
                <c:ptCount val="1"/>
                <c:pt idx="0">
                  <c:v>CAT</c:v>
                </c:pt>
              </c:strCache>
            </c:strRef>
          </c:tx>
          <c:spPr>
            <a:ln w="25400" cap="rnd">
              <a:noFill/>
              <a:round/>
            </a:ln>
            <a:effectLst/>
          </c:spPr>
          <c:marker>
            <c:symbol val="circle"/>
            <c:size val="5"/>
            <c:spPr>
              <a:solidFill>
                <a:srgbClr val="B4B4B4"/>
              </a:solidFill>
              <a:ln w="9525">
                <a:noFill/>
              </a:ln>
              <a:effectLst/>
            </c:spPr>
          </c:marker>
          <c:cat>
            <c:strRef>
              <c:f>'5.4.2 G68'!$F$4</c:f>
              <c:strCache>
                <c:ptCount val="1"/>
                <c:pt idx="0">
                  <c:v>DO</c:v>
                </c:pt>
              </c:strCache>
            </c:strRef>
          </c:cat>
          <c:val>
            <c:numRef>
              <c:f>'5.4.2 G68'!$F$12</c:f>
              <c:numCache>
                <c:formatCode>#,##0</c:formatCode>
                <c:ptCount val="1"/>
                <c:pt idx="0">
                  <c:v>1528.9655172413793</c:v>
                </c:pt>
              </c:numCache>
            </c:numRef>
          </c:val>
          <c:smooth val="0"/>
          <c:extLst>
            <c:ext xmlns:c16="http://schemas.microsoft.com/office/drawing/2014/chart" uri="{C3380CC4-5D6E-409C-BE32-E72D297353CC}">
              <c16:uniqueId val="{00000009-BD5B-4B5A-8FE0-53BC62AD1176}"/>
            </c:ext>
          </c:extLst>
        </c:ser>
        <c:ser>
          <c:idx val="8"/>
          <c:order val="8"/>
          <c:tx>
            <c:strRef>
              <c:f>'5.4.2 G68'!$D$13</c:f>
              <c:strCache>
                <c:ptCount val="1"/>
                <c:pt idx="0">
                  <c:v>CVA</c:v>
                </c:pt>
              </c:strCache>
            </c:strRef>
          </c:tx>
          <c:spPr>
            <a:ln w="25400" cap="rnd">
              <a:noFill/>
              <a:round/>
            </a:ln>
            <a:effectLst/>
          </c:spPr>
          <c:marker>
            <c:symbol val="circle"/>
            <c:size val="5"/>
            <c:spPr>
              <a:solidFill>
                <a:srgbClr val="B4B4B4"/>
              </a:solidFill>
              <a:ln w="9525">
                <a:noFill/>
              </a:ln>
              <a:effectLst/>
            </c:spPr>
          </c:marker>
          <c:cat>
            <c:strRef>
              <c:f>'5.4.2 G68'!$F$4</c:f>
              <c:strCache>
                <c:ptCount val="1"/>
                <c:pt idx="0">
                  <c:v>DO</c:v>
                </c:pt>
              </c:strCache>
            </c:strRef>
          </c:cat>
          <c:val>
            <c:numRef>
              <c:f>'5.4.2 G68'!$F$13</c:f>
              <c:numCache>
                <c:formatCode>#,##0</c:formatCode>
                <c:ptCount val="1"/>
                <c:pt idx="0">
                  <c:v>2976.9565217391305</c:v>
                </c:pt>
              </c:numCache>
            </c:numRef>
          </c:val>
          <c:smooth val="0"/>
          <c:extLst>
            <c:ext xmlns:c16="http://schemas.microsoft.com/office/drawing/2014/chart" uri="{C3380CC4-5D6E-409C-BE32-E72D297353CC}">
              <c16:uniqueId val="{0000000A-BD5B-4B5A-8FE0-53BC62AD1176}"/>
            </c:ext>
          </c:extLst>
        </c:ser>
        <c:ser>
          <c:idx val="9"/>
          <c:order val="9"/>
          <c:tx>
            <c:strRef>
              <c:f>'5.4.2 G68'!$D$14</c:f>
              <c:strCache>
                <c:ptCount val="1"/>
                <c:pt idx="0">
                  <c:v>EXT</c:v>
                </c:pt>
              </c:strCache>
            </c:strRef>
          </c:tx>
          <c:spPr>
            <a:ln w="25400" cap="rnd">
              <a:noFill/>
              <a:round/>
            </a:ln>
            <a:effectLst/>
          </c:spPr>
          <c:marker>
            <c:symbol val="triangle"/>
            <c:size val="9"/>
            <c:spPr>
              <a:solidFill>
                <a:srgbClr val="83082A"/>
              </a:solidFill>
              <a:ln w="9525">
                <a:noFill/>
              </a:ln>
              <a:effectLst/>
            </c:spPr>
          </c:marker>
          <c:cat>
            <c:strRef>
              <c:f>'5.4.2 G68'!$F$4</c:f>
              <c:strCache>
                <c:ptCount val="1"/>
                <c:pt idx="0">
                  <c:v>DO</c:v>
                </c:pt>
              </c:strCache>
            </c:strRef>
          </c:cat>
          <c:val>
            <c:numRef>
              <c:f>'5.4.2 G68'!$F$14</c:f>
              <c:numCache>
                <c:formatCode>#,##0</c:formatCode>
                <c:ptCount val="1"/>
                <c:pt idx="0">
                  <c:v>2100.5</c:v>
                </c:pt>
              </c:numCache>
            </c:numRef>
          </c:val>
          <c:smooth val="0"/>
          <c:extLst>
            <c:ext xmlns:c16="http://schemas.microsoft.com/office/drawing/2014/chart" uri="{C3380CC4-5D6E-409C-BE32-E72D297353CC}">
              <c16:uniqueId val="{0000000B-BD5B-4B5A-8FE0-53BC62AD1176}"/>
            </c:ext>
          </c:extLst>
        </c:ser>
        <c:ser>
          <c:idx val="10"/>
          <c:order val="10"/>
          <c:tx>
            <c:strRef>
              <c:f>'5.4.2 G68'!$D$15</c:f>
              <c:strCache>
                <c:ptCount val="1"/>
                <c:pt idx="0">
                  <c:v>GAL</c:v>
                </c:pt>
              </c:strCache>
            </c:strRef>
          </c:tx>
          <c:spPr>
            <a:ln w="25400" cap="rnd">
              <a:noFill/>
              <a:round/>
            </a:ln>
            <a:effectLst/>
          </c:spPr>
          <c:marker>
            <c:symbol val="circle"/>
            <c:size val="5"/>
            <c:spPr>
              <a:solidFill>
                <a:srgbClr val="B4B4B4"/>
              </a:solidFill>
              <a:ln w="9525">
                <a:noFill/>
              </a:ln>
              <a:effectLst/>
            </c:spPr>
          </c:marker>
          <c:cat>
            <c:strRef>
              <c:f>'5.4.2 G68'!$F$4</c:f>
              <c:strCache>
                <c:ptCount val="1"/>
                <c:pt idx="0">
                  <c:v>DO</c:v>
                </c:pt>
              </c:strCache>
            </c:strRef>
          </c:cat>
          <c:val>
            <c:numRef>
              <c:f>'5.4.2 G68'!$F$15</c:f>
              <c:numCache>
                <c:formatCode>#,##0</c:formatCode>
                <c:ptCount val="1"/>
                <c:pt idx="0">
                  <c:v>1777.4444444444443</c:v>
                </c:pt>
              </c:numCache>
            </c:numRef>
          </c:val>
          <c:smooth val="0"/>
          <c:extLst>
            <c:ext xmlns:c16="http://schemas.microsoft.com/office/drawing/2014/chart" uri="{C3380CC4-5D6E-409C-BE32-E72D297353CC}">
              <c16:uniqueId val="{0000000C-BD5B-4B5A-8FE0-53BC62AD1176}"/>
            </c:ext>
          </c:extLst>
        </c:ser>
        <c:ser>
          <c:idx val="11"/>
          <c:order val="11"/>
          <c:tx>
            <c:strRef>
              <c:f>'5.4.2 G68'!$D$16</c:f>
              <c:strCache>
                <c:ptCount val="1"/>
                <c:pt idx="0">
                  <c:v>BAL</c:v>
                </c:pt>
              </c:strCache>
            </c:strRef>
          </c:tx>
          <c:spPr>
            <a:ln w="25400" cap="rnd">
              <a:noFill/>
              <a:round/>
            </a:ln>
            <a:effectLst/>
          </c:spPr>
          <c:marker>
            <c:symbol val="circle"/>
            <c:size val="5"/>
            <c:spPr>
              <a:solidFill>
                <a:srgbClr val="B4B4B4"/>
              </a:solidFill>
              <a:ln w="9525">
                <a:noFill/>
              </a:ln>
              <a:effectLst/>
            </c:spPr>
          </c:marker>
          <c:cat>
            <c:strRef>
              <c:f>'5.4.2 G68'!$F$4</c:f>
              <c:strCache>
                <c:ptCount val="1"/>
                <c:pt idx="0">
                  <c:v>DO</c:v>
                </c:pt>
              </c:strCache>
            </c:strRef>
          </c:cat>
          <c:val>
            <c:numRef>
              <c:f>'5.4.2 G68'!$F$16</c:f>
              <c:numCache>
                <c:formatCode>#,##0</c:formatCode>
                <c:ptCount val="1"/>
                <c:pt idx="0">
                  <c:v>1241.75</c:v>
                </c:pt>
              </c:numCache>
            </c:numRef>
          </c:val>
          <c:smooth val="0"/>
          <c:extLst>
            <c:ext xmlns:c16="http://schemas.microsoft.com/office/drawing/2014/chart" uri="{C3380CC4-5D6E-409C-BE32-E72D297353CC}">
              <c16:uniqueId val="{0000000D-BD5B-4B5A-8FE0-53BC62AD1176}"/>
            </c:ext>
          </c:extLst>
        </c:ser>
        <c:ser>
          <c:idx val="12"/>
          <c:order val="12"/>
          <c:tx>
            <c:strRef>
              <c:f>'5.4.2 G68'!$D$17</c:f>
              <c:strCache>
                <c:ptCount val="1"/>
                <c:pt idx="0">
                  <c:v>RIO</c:v>
                </c:pt>
              </c:strCache>
            </c:strRef>
          </c:tx>
          <c:spPr>
            <a:ln w="25400" cap="rnd">
              <a:noFill/>
              <a:round/>
            </a:ln>
            <a:effectLst/>
          </c:spPr>
          <c:marker>
            <c:symbol val="circle"/>
            <c:size val="5"/>
            <c:spPr>
              <a:solidFill>
                <a:srgbClr val="B4B4B4"/>
              </a:solidFill>
              <a:ln w="9525">
                <a:noFill/>
              </a:ln>
              <a:effectLst/>
            </c:spPr>
          </c:marker>
          <c:cat>
            <c:strRef>
              <c:f>'5.4.2 G68'!$F$4</c:f>
              <c:strCache>
                <c:ptCount val="1"/>
                <c:pt idx="0">
                  <c:v>DO</c:v>
                </c:pt>
              </c:strCache>
            </c:strRef>
          </c:cat>
          <c:val>
            <c:numRef>
              <c:f>'5.4.2 G68'!$F$17</c:f>
              <c:numCache>
                <c:formatCode>#,##0</c:formatCode>
                <c:ptCount val="1"/>
                <c:pt idx="0">
                  <c:v>961.5</c:v>
                </c:pt>
              </c:numCache>
            </c:numRef>
          </c:val>
          <c:smooth val="0"/>
          <c:extLst>
            <c:ext xmlns:c16="http://schemas.microsoft.com/office/drawing/2014/chart" uri="{C3380CC4-5D6E-409C-BE32-E72D297353CC}">
              <c16:uniqueId val="{0000000E-BD5B-4B5A-8FE0-53BC62AD1176}"/>
            </c:ext>
          </c:extLst>
        </c:ser>
        <c:ser>
          <c:idx val="13"/>
          <c:order val="13"/>
          <c:tx>
            <c:strRef>
              <c:f>'5.4.2 G68'!$D$18</c:f>
              <c:strCache>
                <c:ptCount val="1"/>
                <c:pt idx="0">
                  <c:v>MAD</c:v>
                </c:pt>
              </c:strCache>
            </c:strRef>
          </c:tx>
          <c:spPr>
            <a:ln w="25400" cap="rnd">
              <a:noFill/>
              <a:round/>
            </a:ln>
            <a:effectLst/>
          </c:spPr>
          <c:marker>
            <c:symbol val="circle"/>
            <c:size val="5"/>
            <c:spPr>
              <a:solidFill>
                <a:srgbClr val="B4B4B4"/>
              </a:solidFill>
              <a:ln w="9525">
                <a:noFill/>
              </a:ln>
              <a:effectLst/>
            </c:spPr>
          </c:marker>
          <c:cat>
            <c:strRef>
              <c:f>'5.4.2 G68'!$F$4</c:f>
              <c:strCache>
                <c:ptCount val="1"/>
                <c:pt idx="0">
                  <c:v>DO</c:v>
                </c:pt>
              </c:strCache>
            </c:strRef>
          </c:cat>
          <c:val>
            <c:numRef>
              <c:f>'5.4.2 G68'!$F$18</c:f>
              <c:numCache>
                <c:formatCode>#,##0</c:formatCode>
                <c:ptCount val="1"/>
                <c:pt idx="0">
                  <c:v>2415.1666666666665</c:v>
                </c:pt>
              </c:numCache>
            </c:numRef>
          </c:val>
          <c:smooth val="0"/>
          <c:extLst>
            <c:ext xmlns:c16="http://schemas.microsoft.com/office/drawing/2014/chart" uri="{C3380CC4-5D6E-409C-BE32-E72D297353CC}">
              <c16:uniqueId val="{0000000F-BD5B-4B5A-8FE0-53BC62AD1176}"/>
            </c:ext>
          </c:extLst>
        </c:ser>
        <c:ser>
          <c:idx val="14"/>
          <c:order val="14"/>
          <c:tx>
            <c:strRef>
              <c:f>'5.4.2 G68'!$D$19</c:f>
              <c:strCache>
                <c:ptCount val="1"/>
                <c:pt idx="0">
                  <c:v>PVA</c:v>
                </c:pt>
              </c:strCache>
            </c:strRef>
          </c:tx>
          <c:spPr>
            <a:ln w="25400" cap="rnd">
              <a:noFill/>
              <a:round/>
            </a:ln>
            <a:effectLst/>
          </c:spPr>
          <c:marker>
            <c:symbol val="circle"/>
            <c:size val="5"/>
            <c:spPr>
              <a:solidFill>
                <a:srgbClr val="B4B4B4"/>
              </a:solidFill>
              <a:ln w="9525">
                <a:noFill/>
              </a:ln>
              <a:effectLst/>
            </c:spPr>
          </c:marker>
          <c:cat>
            <c:strRef>
              <c:f>'5.4.2 G68'!$F$4</c:f>
              <c:strCache>
                <c:ptCount val="1"/>
                <c:pt idx="0">
                  <c:v>DO</c:v>
                </c:pt>
              </c:strCache>
            </c:strRef>
          </c:cat>
          <c:val>
            <c:numRef>
              <c:f>'5.4.2 G68'!$F$19</c:f>
              <c:numCache>
                <c:formatCode>#,##0</c:formatCode>
                <c:ptCount val="1"/>
                <c:pt idx="0">
                  <c:v>1398</c:v>
                </c:pt>
              </c:numCache>
            </c:numRef>
          </c:val>
          <c:smooth val="0"/>
          <c:extLst>
            <c:ext xmlns:c16="http://schemas.microsoft.com/office/drawing/2014/chart" uri="{C3380CC4-5D6E-409C-BE32-E72D297353CC}">
              <c16:uniqueId val="{00000010-BD5B-4B5A-8FE0-53BC62AD1176}"/>
            </c:ext>
          </c:extLst>
        </c:ser>
        <c:ser>
          <c:idx val="15"/>
          <c:order val="15"/>
          <c:tx>
            <c:strRef>
              <c:f>'5.4.2 G68'!$D$20</c:f>
              <c:strCache>
                <c:ptCount val="1"/>
                <c:pt idx="0">
                  <c:v>AST</c:v>
                </c:pt>
              </c:strCache>
            </c:strRef>
          </c:tx>
          <c:spPr>
            <a:ln w="25400" cap="rnd">
              <a:noFill/>
              <a:round/>
            </a:ln>
            <a:effectLst/>
          </c:spPr>
          <c:marker>
            <c:symbol val="circle"/>
            <c:size val="5"/>
            <c:spPr>
              <a:solidFill>
                <a:srgbClr val="B4B4B4"/>
              </a:solidFill>
              <a:ln w="9525">
                <a:noFill/>
              </a:ln>
              <a:effectLst/>
            </c:spPr>
          </c:marker>
          <c:cat>
            <c:strRef>
              <c:f>'5.4.2 G68'!$F$4</c:f>
              <c:strCache>
                <c:ptCount val="1"/>
                <c:pt idx="0">
                  <c:v>DO</c:v>
                </c:pt>
              </c:strCache>
            </c:strRef>
          </c:cat>
          <c:val>
            <c:numRef>
              <c:f>'5.4.2 G68'!$F$20</c:f>
              <c:numCache>
                <c:formatCode>#,##0</c:formatCode>
                <c:ptCount val="1"/>
                <c:pt idx="0">
                  <c:v>2735</c:v>
                </c:pt>
              </c:numCache>
            </c:numRef>
          </c:val>
          <c:smooth val="0"/>
          <c:extLst>
            <c:ext xmlns:c16="http://schemas.microsoft.com/office/drawing/2014/chart" uri="{C3380CC4-5D6E-409C-BE32-E72D297353CC}">
              <c16:uniqueId val="{00000011-BD5B-4B5A-8FE0-53BC62AD1176}"/>
            </c:ext>
          </c:extLst>
        </c:ser>
        <c:ser>
          <c:idx val="16"/>
          <c:order val="16"/>
          <c:tx>
            <c:strRef>
              <c:f>'5.4.2 G68'!$D$21</c:f>
              <c:strCache>
                <c:ptCount val="1"/>
                <c:pt idx="0">
                  <c:v>MUR</c:v>
                </c:pt>
              </c:strCache>
            </c:strRef>
          </c:tx>
          <c:spPr>
            <a:ln w="25400" cap="rnd">
              <a:noFill/>
              <a:round/>
            </a:ln>
            <a:effectLst/>
          </c:spPr>
          <c:marker>
            <c:symbol val="circle"/>
            <c:size val="5"/>
            <c:spPr>
              <a:solidFill>
                <a:srgbClr val="B4B4B4"/>
              </a:solidFill>
              <a:ln w="9525">
                <a:noFill/>
              </a:ln>
              <a:effectLst/>
            </c:spPr>
          </c:marker>
          <c:cat>
            <c:strRef>
              <c:f>'5.4.2 G68'!$F$4</c:f>
              <c:strCache>
                <c:ptCount val="1"/>
                <c:pt idx="0">
                  <c:v>DO</c:v>
                </c:pt>
              </c:strCache>
            </c:strRef>
          </c:cat>
          <c:val>
            <c:numRef>
              <c:f>'5.4.2 G68'!$F$21</c:f>
              <c:numCache>
                <c:formatCode>#,##0</c:formatCode>
                <c:ptCount val="1"/>
                <c:pt idx="0">
                  <c:v>1226</c:v>
                </c:pt>
              </c:numCache>
            </c:numRef>
          </c:val>
          <c:smooth val="0"/>
          <c:extLst>
            <c:ext xmlns:c16="http://schemas.microsoft.com/office/drawing/2014/chart" uri="{C3380CC4-5D6E-409C-BE32-E72D297353CC}">
              <c16:uniqueId val="{00000012-BD5B-4B5A-8FE0-53BC62AD1176}"/>
            </c:ext>
          </c:extLst>
        </c:ser>
        <c:ser>
          <c:idx val="17"/>
          <c:order val="17"/>
          <c:tx>
            <c:strRef>
              <c:f>'5.4.2 G68'!$D$22</c:f>
              <c:strCache>
                <c:ptCount val="1"/>
                <c:pt idx="0">
                  <c:v>Total nacional </c:v>
                </c:pt>
              </c:strCache>
            </c:strRef>
          </c:tx>
          <c:spPr>
            <a:ln w="25400" cap="rnd">
              <a:noFill/>
              <a:round/>
            </a:ln>
            <a:effectLst/>
          </c:spPr>
          <c:marker>
            <c:symbol val="square"/>
            <c:size val="7"/>
            <c:spPr>
              <a:solidFill>
                <a:srgbClr val="404040"/>
              </a:solidFill>
              <a:ln w="9525">
                <a:noFill/>
              </a:ln>
              <a:effectLst/>
            </c:spPr>
          </c:marker>
          <c:cat>
            <c:strRef>
              <c:f>'5.4.2 G68'!$F$4</c:f>
              <c:strCache>
                <c:ptCount val="1"/>
                <c:pt idx="0">
                  <c:v>DO</c:v>
                </c:pt>
              </c:strCache>
            </c:strRef>
          </c:cat>
          <c:val>
            <c:numRef>
              <c:f>'5.4.2 G68'!$F$22</c:f>
              <c:numCache>
                <c:formatCode>#,##0</c:formatCode>
                <c:ptCount val="1"/>
                <c:pt idx="0">
                  <c:v>2148.1208053691275</c:v>
                </c:pt>
              </c:numCache>
            </c:numRef>
          </c:val>
          <c:smooth val="0"/>
          <c:extLst>
            <c:ext xmlns:c16="http://schemas.microsoft.com/office/drawing/2014/chart" uri="{C3380CC4-5D6E-409C-BE32-E72D297353CC}">
              <c16:uniqueId val="{00000013-BD5B-4B5A-8FE0-53BC62AD1176}"/>
            </c:ext>
          </c:extLst>
        </c:ser>
        <c:dLbls>
          <c:showLegendKey val="0"/>
          <c:showVal val="0"/>
          <c:showCatName val="0"/>
          <c:showSerName val="0"/>
          <c:showPercent val="0"/>
          <c:showBubbleSize val="0"/>
        </c:dLbls>
        <c:marker val="1"/>
        <c:smooth val="0"/>
        <c:axId val="544641104"/>
        <c:axId val="544641432"/>
        <c:extLst/>
      </c:lineChart>
      <c:catAx>
        <c:axId val="544641104"/>
        <c:scaling>
          <c:orientation val="minMax"/>
        </c:scaling>
        <c:delete val="0"/>
        <c:axPos val="b"/>
        <c:numFmt formatCode="General" sourceLinked="1"/>
        <c:majorTickMark val="out"/>
        <c:minorTickMark val="none"/>
        <c:tickLblPos val="nextTo"/>
        <c:spPr>
          <a:noFill/>
          <a:ln w="9525" cap="flat" cmpd="sng" algn="ctr">
            <a:solidFill>
              <a:srgbClr val="404040"/>
            </a:solidFill>
            <a:round/>
          </a:ln>
          <a:effectLst/>
        </c:spPr>
        <c:txPr>
          <a:bodyPr rot="0" spcFirstLastPara="1" vertOverflow="ellipsis"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crossAx val="544641432"/>
        <c:crosses val="autoZero"/>
        <c:auto val="0"/>
        <c:lblAlgn val="ctr"/>
        <c:lblOffset val="100"/>
        <c:tickMarkSkip val="1"/>
        <c:noMultiLvlLbl val="0"/>
      </c:catAx>
      <c:valAx>
        <c:axId val="544641432"/>
        <c:scaling>
          <c:orientation val="minMax"/>
          <c:max val="10000"/>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rgbClr val="404040">
                <a:alpha val="95000"/>
              </a:srgbClr>
            </a:solidFill>
          </a:ln>
          <a:effectLst/>
        </c:spPr>
        <c:txPr>
          <a:bodyPr rot="-6000000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crossAx val="544641104"/>
        <c:crosses val="autoZero"/>
        <c:crossBetween val="between"/>
        <c:majorUnit val="100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900" b="1">
          <a:solidFill>
            <a:srgbClr val="404040"/>
          </a:solidFill>
          <a:latin typeface="Century Gothic" panose="020B0502020202020204" pitchFamily="34" charset="0"/>
        </a:defRPr>
      </a:pPr>
      <a:endParaRPr lang="es-ES"/>
    </a:p>
  </c:txPr>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'5.4.2 G68'!$D$5</c:f>
              <c:strCache>
                <c:ptCount val="1"/>
                <c:pt idx="0">
                  <c:v>Resto de CC. AA.</c:v>
                </c:pt>
              </c:strCache>
            </c:strRef>
          </c:tx>
          <c:spPr>
            <a:ln w="25400" cap="rnd">
              <a:noFill/>
              <a:round/>
            </a:ln>
            <a:effectLst/>
          </c:spPr>
          <c:marker>
            <c:symbol val="circle"/>
            <c:size val="5"/>
            <c:spPr>
              <a:solidFill>
                <a:srgbClr val="B4B4B4"/>
              </a:solidFill>
              <a:ln w="9525">
                <a:noFill/>
              </a:ln>
              <a:effectLst/>
            </c:spPr>
          </c:marker>
          <c:cat>
            <c:strRef>
              <c:f>'5.4.2 G68'!$K$4</c:f>
              <c:strCache>
                <c:ptCount val="1"/>
                <c:pt idx="0">
                  <c:v>SPECT</c:v>
                </c:pt>
              </c:strCache>
            </c:strRef>
          </c:cat>
          <c:val>
            <c:numRef>
              <c:f>'5.4.2 G68'!$K$5</c:f>
              <c:numCache>
                <c:formatCode>#,##0</c:formatCode>
                <c:ptCount val="1"/>
                <c:pt idx="0">
                  <c:v>897.76923076923072</c:v>
                </c:pt>
              </c:numCache>
            </c:numRef>
          </c:val>
          <c:smooth val="0"/>
          <c:extLst>
            <c:ext xmlns:c16="http://schemas.microsoft.com/office/drawing/2014/chart" uri="{C3380CC4-5D6E-409C-BE32-E72D297353CC}">
              <c16:uniqueId val="{00000000-F215-4505-9A25-17017B82C80F}"/>
            </c:ext>
          </c:extLst>
        </c:ser>
        <c:ser>
          <c:idx val="1"/>
          <c:order val="1"/>
          <c:tx>
            <c:strRef>
              <c:f>'5.4.2 G68'!$D$6</c:f>
              <c:strCache>
                <c:ptCount val="1"/>
                <c:pt idx="0">
                  <c:v>ARA</c:v>
                </c:pt>
              </c:strCache>
            </c:strRef>
          </c:tx>
          <c:spPr>
            <a:ln w="25400" cap="rnd">
              <a:noFill/>
              <a:round/>
            </a:ln>
            <a:effectLst/>
          </c:spPr>
          <c:marker>
            <c:symbol val="circle"/>
            <c:size val="5"/>
            <c:spPr>
              <a:solidFill>
                <a:srgbClr val="B4B4B4"/>
              </a:solidFill>
              <a:ln w="9525">
                <a:noFill/>
              </a:ln>
              <a:effectLst/>
            </c:spPr>
          </c:marker>
          <c:cat>
            <c:strRef>
              <c:f>'5.4.2 G68'!$K$4</c:f>
              <c:strCache>
                <c:ptCount val="1"/>
                <c:pt idx="0">
                  <c:v>SPECT</c:v>
                </c:pt>
              </c:strCache>
            </c:strRef>
          </c:cat>
          <c:val>
            <c:numRef>
              <c:f>'5.4.2 G68'!$K$6</c:f>
              <c:numCache>
                <c:formatCode>#,##0</c:formatCode>
                <c:ptCount val="1"/>
                <c:pt idx="0">
                  <c:v>354.25</c:v>
                </c:pt>
              </c:numCache>
            </c:numRef>
          </c:val>
          <c:smooth val="0"/>
          <c:extLst>
            <c:ext xmlns:c16="http://schemas.microsoft.com/office/drawing/2014/chart" uri="{C3380CC4-5D6E-409C-BE32-E72D297353CC}">
              <c16:uniqueId val="{00000001-F215-4505-9A25-17017B82C80F}"/>
            </c:ext>
          </c:extLst>
        </c:ser>
        <c:ser>
          <c:idx val="2"/>
          <c:order val="2"/>
          <c:tx>
            <c:strRef>
              <c:f>'5.4.2 G68'!$D$7</c:f>
              <c:strCache>
                <c:ptCount val="1"/>
                <c:pt idx="0">
                  <c:v>NAV</c:v>
                </c:pt>
              </c:strCache>
            </c:strRef>
          </c:tx>
          <c:spPr>
            <a:ln w="25400" cap="rnd">
              <a:noFill/>
              <a:round/>
            </a:ln>
            <a:effectLst/>
          </c:spPr>
          <c:marker>
            <c:symbol val="circle"/>
            <c:size val="5"/>
            <c:spPr>
              <a:solidFill>
                <a:srgbClr val="B4B4B4"/>
              </a:solidFill>
              <a:ln w="9525">
                <a:noFill/>
              </a:ln>
              <a:effectLst/>
            </c:spPr>
          </c:marker>
          <c:cat>
            <c:strRef>
              <c:f>'5.4.2 G68'!$K$4</c:f>
              <c:strCache>
                <c:ptCount val="1"/>
                <c:pt idx="0">
                  <c:v>SPECT</c:v>
                </c:pt>
              </c:strCache>
            </c:strRef>
          </c:cat>
          <c:val>
            <c:numRef>
              <c:f>'5.4.2 G68'!$K$7</c:f>
              <c:numCache>
                <c:formatCode>#,##0</c:formatCode>
                <c:ptCount val="1"/>
                <c:pt idx="0">
                  <c:v>1116.5</c:v>
                </c:pt>
              </c:numCache>
            </c:numRef>
          </c:val>
          <c:smooth val="0"/>
          <c:extLst>
            <c:ext xmlns:c16="http://schemas.microsoft.com/office/drawing/2014/chart" uri="{C3380CC4-5D6E-409C-BE32-E72D297353CC}">
              <c16:uniqueId val="{00000002-F215-4505-9A25-17017B82C80F}"/>
            </c:ext>
          </c:extLst>
        </c:ser>
        <c:ser>
          <c:idx val="3"/>
          <c:order val="3"/>
          <c:tx>
            <c:strRef>
              <c:f>'5.4.2 G68'!$D$8</c:f>
              <c:strCache>
                <c:ptCount val="1"/>
                <c:pt idx="0">
                  <c:v>CAN</c:v>
                </c:pt>
              </c:strCache>
            </c:strRef>
          </c:tx>
          <c:spPr>
            <a:ln w="25400" cap="rnd">
              <a:noFill/>
              <a:round/>
            </a:ln>
            <a:effectLst/>
          </c:spPr>
          <c:marker>
            <c:symbol val="circle"/>
            <c:size val="5"/>
            <c:spPr>
              <a:solidFill>
                <a:srgbClr val="B4B4B4"/>
              </a:solidFill>
              <a:ln w="9525">
                <a:noFill/>
              </a:ln>
              <a:effectLst/>
            </c:spPr>
          </c:marker>
          <c:cat>
            <c:strRef>
              <c:f>'5.4.2 G68'!$K$4</c:f>
              <c:strCache>
                <c:ptCount val="1"/>
                <c:pt idx="0">
                  <c:v>SPECT</c:v>
                </c:pt>
              </c:strCache>
            </c:strRef>
          </c:cat>
          <c:val>
            <c:numRef>
              <c:f>'5.4.2 G68'!$K$8</c:f>
              <c:numCache>
                <c:formatCode>#,##0</c:formatCode>
                <c:ptCount val="1"/>
                <c:pt idx="0">
                  <c:v>461.61538461538464</c:v>
                </c:pt>
              </c:numCache>
            </c:numRef>
          </c:val>
          <c:smooth val="0"/>
          <c:extLst>
            <c:ext xmlns:c16="http://schemas.microsoft.com/office/drawing/2014/chart" uri="{C3380CC4-5D6E-409C-BE32-E72D297353CC}">
              <c16:uniqueId val="{00000003-F215-4505-9A25-17017B82C80F}"/>
            </c:ext>
          </c:extLst>
        </c:ser>
        <c:ser>
          <c:idx val="4"/>
          <c:order val="4"/>
          <c:tx>
            <c:strRef>
              <c:f>'5.4.2 G68'!$D$9</c:f>
              <c:strCache>
                <c:ptCount val="1"/>
                <c:pt idx="0">
                  <c:v>CNT</c:v>
                </c:pt>
              </c:strCache>
            </c:strRef>
          </c:tx>
          <c:spPr>
            <a:ln w="25400" cap="rnd">
              <a:noFill/>
              <a:round/>
            </a:ln>
            <a:effectLst/>
          </c:spPr>
          <c:marker>
            <c:symbol val="circle"/>
            <c:size val="5"/>
            <c:spPr>
              <a:solidFill>
                <a:srgbClr val="B4B4B4"/>
              </a:solidFill>
              <a:ln w="9525">
                <a:noFill/>
              </a:ln>
              <a:effectLst/>
            </c:spPr>
          </c:marker>
          <c:cat>
            <c:strRef>
              <c:f>'5.4.2 G68'!$K$4</c:f>
              <c:strCache>
                <c:ptCount val="1"/>
                <c:pt idx="0">
                  <c:v>SPECT</c:v>
                </c:pt>
              </c:strCache>
            </c:strRef>
          </c:cat>
          <c:val>
            <c:numRef>
              <c:f>'5.4.2 G68'!$K$9</c:f>
              <c:numCache>
                <c:formatCode>#,##0</c:formatCode>
                <c:ptCount val="1"/>
                <c:pt idx="0">
                  <c:v>270.66666666666669</c:v>
                </c:pt>
              </c:numCache>
            </c:numRef>
          </c:val>
          <c:smooth val="0"/>
          <c:extLst>
            <c:ext xmlns:c16="http://schemas.microsoft.com/office/drawing/2014/chart" uri="{C3380CC4-5D6E-409C-BE32-E72D297353CC}">
              <c16:uniqueId val="{00000004-F215-4505-9A25-17017B82C80F}"/>
            </c:ext>
          </c:extLst>
        </c:ser>
        <c:ser>
          <c:idx val="5"/>
          <c:order val="5"/>
          <c:tx>
            <c:strRef>
              <c:f>'5.4.2 G68'!$D$10</c:f>
              <c:strCache>
                <c:ptCount val="1"/>
                <c:pt idx="0">
                  <c:v>CYL</c:v>
                </c:pt>
              </c:strCache>
            </c:strRef>
          </c:tx>
          <c:spPr>
            <a:ln w="25400" cap="rnd">
              <a:noFill/>
              <a:round/>
            </a:ln>
            <a:effectLst/>
          </c:spPr>
          <c:marker>
            <c:symbol val="circle"/>
            <c:size val="5"/>
            <c:spPr>
              <a:solidFill>
                <a:srgbClr val="B4B4B4"/>
              </a:solidFill>
              <a:ln w="9525">
                <a:noFill/>
              </a:ln>
              <a:effectLst/>
            </c:spPr>
          </c:marker>
          <c:cat>
            <c:strRef>
              <c:f>'5.4.2 G68'!$K$4</c:f>
              <c:strCache>
                <c:ptCount val="1"/>
                <c:pt idx="0">
                  <c:v>SPECT</c:v>
                </c:pt>
              </c:strCache>
            </c:strRef>
          </c:cat>
          <c:val>
            <c:numRef>
              <c:f>'5.4.2 G68'!$K$10</c:f>
              <c:numCache>
                <c:formatCode>#,##0</c:formatCode>
                <c:ptCount val="1"/>
                <c:pt idx="0">
                  <c:v>905</c:v>
                </c:pt>
              </c:numCache>
            </c:numRef>
          </c:val>
          <c:smooth val="0"/>
          <c:extLst>
            <c:ext xmlns:c16="http://schemas.microsoft.com/office/drawing/2014/chart" uri="{C3380CC4-5D6E-409C-BE32-E72D297353CC}">
              <c16:uniqueId val="{00000005-F215-4505-9A25-17017B82C80F}"/>
            </c:ext>
          </c:extLst>
        </c:ser>
        <c:ser>
          <c:idx val="6"/>
          <c:order val="6"/>
          <c:tx>
            <c:strRef>
              <c:f>'5.4.2 G68'!$D$11</c:f>
              <c:strCache>
                <c:ptCount val="1"/>
                <c:pt idx="0">
                  <c:v>CLM</c:v>
                </c:pt>
              </c:strCache>
            </c:strRef>
          </c:tx>
          <c:spPr>
            <a:ln w="25400" cap="rnd">
              <a:noFill/>
              <a:round/>
            </a:ln>
            <a:effectLst/>
          </c:spPr>
          <c:marker>
            <c:symbol val="circle"/>
            <c:size val="5"/>
            <c:spPr>
              <a:solidFill>
                <a:srgbClr val="B4B4B4"/>
              </a:solidFill>
              <a:ln w="9525">
                <a:noFill/>
              </a:ln>
              <a:effectLst/>
            </c:spPr>
          </c:marker>
          <c:cat>
            <c:strRef>
              <c:f>'5.4.2 G68'!$K$4</c:f>
              <c:strCache>
                <c:ptCount val="1"/>
                <c:pt idx="0">
                  <c:v>SPECT</c:v>
                </c:pt>
              </c:strCache>
            </c:strRef>
          </c:cat>
          <c:val>
            <c:numRef>
              <c:f>'5.4.2 G68'!$K$11</c:f>
              <c:numCache>
                <c:formatCode>#,##0</c:formatCode>
                <c:ptCount val="1"/>
                <c:pt idx="0">
                  <c:v>1282.3333333333333</c:v>
                </c:pt>
              </c:numCache>
            </c:numRef>
          </c:val>
          <c:smooth val="0"/>
          <c:extLst>
            <c:ext xmlns:c16="http://schemas.microsoft.com/office/drawing/2014/chart" uri="{C3380CC4-5D6E-409C-BE32-E72D297353CC}">
              <c16:uniqueId val="{00000006-F215-4505-9A25-17017B82C80F}"/>
            </c:ext>
          </c:extLst>
        </c:ser>
        <c:ser>
          <c:idx val="7"/>
          <c:order val="7"/>
          <c:tx>
            <c:strRef>
              <c:f>'5.4.2 G68'!$D$12</c:f>
              <c:strCache>
                <c:ptCount val="1"/>
                <c:pt idx="0">
                  <c:v>CAT</c:v>
                </c:pt>
              </c:strCache>
            </c:strRef>
          </c:tx>
          <c:spPr>
            <a:ln w="25400" cap="rnd">
              <a:noFill/>
              <a:round/>
            </a:ln>
            <a:effectLst/>
          </c:spPr>
          <c:marker>
            <c:symbol val="circle"/>
            <c:size val="5"/>
            <c:spPr>
              <a:solidFill>
                <a:srgbClr val="B4B4B4"/>
              </a:solidFill>
              <a:ln w="9525">
                <a:noFill/>
              </a:ln>
              <a:effectLst/>
            </c:spPr>
          </c:marker>
          <c:cat>
            <c:strRef>
              <c:f>'5.4.2 G68'!$K$4</c:f>
              <c:strCache>
                <c:ptCount val="1"/>
                <c:pt idx="0">
                  <c:v>SPECT</c:v>
                </c:pt>
              </c:strCache>
            </c:strRef>
          </c:cat>
          <c:val>
            <c:numRef>
              <c:f>'5.4.2 G68'!$K$12</c:f>
              <c:numCache>
                <c:formatCode>#,##0</c:formatCode>
                <c:ptCount val="1"/>
                <c:pt idx="0">
                  <c:v>1062.6190476190477</c:v>
                </c:pt>
              </c:numCache>
            </c:numRef>
          </c:val>
          <c:smooth val="0"/>
          <c:extLst>
            <c:ext xmlns:c16="http://schemas.microsoft.com/office/drawing/2014/chart" uri="{C3380CC4-5D6E-409C-BE32-E72D297353CC}">
              <c16:uniqueId val="{00000007-F215-4505-9A25-17017B82C80F}"/>
            </c:ext>
          </c:extLst>
        </c:ser>
        <c:ser>
          <c:idx val="8"/>
          <c:order val="8"/>
          <c:tx>
            <c:strRef>
              <c:f>'5.4.2 G68'!$D$13</c:f>
              <c:strCache>
                <c:ptCount val="1"/>
                <c:pt idx="0">
                  <c:v>CVA</c:v>
                </c:pt>
              </c:strCache>
            </c:strRef>
          </c:tx>
          <c:spPr>
            <a:ln w="25400" cap="rnd">
              <a:noFill/>
              <a:round/>
            </a:ln>
            <a:effectLst/>
          </c:spPr>
          <c:marker>
            <c:symbol val="circle"/>
            <c:size val="5"/>
            <c:spPr>
              <a:solidFill>
                <a:srgbClr val="B4B4B4"/>
              </a:solidFill>
              <a:ln w="9525">
                <a:noFill/>
              </a:ln>
              <a:effectLst/>
            </c:spPr>
          </c:marker>
          <c:cat>
            <c:strRef>
              <c:f>'5.4.2 G68'!$K$4</c:f>
              <c:strCache>
                <c:ptCount val="1"/>
                <c:pt idx="0">
                  <c:v>SPECT</c:v>
                </c:pt>
              </c:strCache>
            </c:strRef>
          </c:cat>
          <c:val>
            <c:numRef>
              <c:f>'5.4.2 G68'!$K$13</c:f>
              <c:numCache>
                <c:formatCode>#,##0</c:formatCode>
                <c:ptCount val="1"/>
                <c:pt idx="0">
                  <c:v>1559.1666666666667</c:v>
                </c:pt>
              </c:numCache>
            </c:numRef>
          </c:val>
          <c:smooth val="0"/>
          <c:extLst>
            <c:ext xmlns:c16="http://schemas.microsoft.com/office/drawing/2014/chart" uri="{C3380CC4-5D6E-409C-BE32-E72D297353CC}">
              <c16:uniqueId val="{00000008-F215-4505-9A25-17017B82C80F}"/>
            </c:ext>
          </c:extLst>
        </c:ser>
        <c:ser>
          <c:idx val="9"/>
          <c:order val="9"/>
          <c:tx>
            <c:strRef>
              <c:f>'5.4.2 G68'!$D$14</c:f>
              <c:strCache>
                <c:ptCount val="1"/>
                <c:pt idx="0">
                  <c:v>EXT</c:v>
                </c:pt>
              </c:strCache>
            </c:strRef>
          </c:tx>
          <c:spPr>
            <a:ln w="25400" cap="rnd">
              <a:noFill/>
              <a:round/>
            </a:ln>
            <a:effectLst/>
          </c:spPr>
          <c:marker>
            <c:symbol val="triangle"/>
            <c:size val="9"/>
            <c:spPr>
              <a:solidFill>
                <a:srgbClr val="83082A"/>
              </a:solidFill>
              <a:ln w="9525">
                <a:noFill/>
              </a:ln>
              <a:effectLst/>
            </c:spPr>
          </c:marker>
          <c:cat>
            <c:strRef>
              <c:f>'5.4.2 G68'!$K$4</c:f>
              <c:strCache>
                <c:ptCount val="1"/>
                <c:pt idx="0">
                  <c:v>SPECT</c:v>
                </c:pt>
              </c:strCache>
            </c:strRef>
          </c:cat>
          <c:val>
            <c:numRef>
              <c:f>'5.4.2 G68'!$K$14</c:f>
              <c:numCache>
                <c:formatCode>#,##0</c:formatCode>
                <c:ptCount val="1"/>
                <c:pt idx="0">
                  <c:v>2178</c:v>
                </c:pt>
              </c:numCache>
            </c:numRef>
          </c:val>
          <c:smooth val="0"/>
          <c:extLst>
            <c:ext xmlns:c16="http://schemas.microsoft.com/office/drawing/2014/chart" uri="{C3380CC4-5D6E-409C-BE32-E72D297353CC}">
              <c16:uniqueId val="{00000009-F215-4505-9A25-17017B82C80F}"/>
            </c:ext>
          </c:extLst>
        </c:ser>
        <c:ser>
          <c:idx val="10"/>
          <c:order val="10"/>
          <c:tx>
            <c:strRef>
              <c:f>'5.4.2 G68'!$D$15</c:f>
              <c:strCache>
                <c:ptCount val="1"/>
                <c:pt idx="0">
                  <c:v>GAL</c:v>
                </c:pt>
              </c:strCache>
            </c:strRef>
          </c:tx>
          <c:spPr>
            <a:ln w="25400" cap="rnd">
              <a:noFill/>
              <a:round/>
            </a:ln>
            <a:effectLst/>
          </c:spPr>
          <c:marker>
            <c:symbol val="circle"/>
            <c:size val="5"/>
            <c:spPr>
              <a:solidFill>
                <a:srgbClr val="B4B4B4"/>
              </a:solidFill>
              <a:ln w="9525">
                <a:noFill/>
              </a:ln>
              <a:effectLst/>
            </c:spPr>
          </c:marker>
          <c:cat>
            <c:strRef>
              <c:f>'5.4.2 G68'!$K$4</c:f>
              <c:strCache>
                <c:ptCount val="1"/>
                <c:pt idx="0">
                  <c:v>SPECT</c:v>
                </c:pt>
              </c:strCache>
            </c:strRef>
          </c:cat>
          <c:val>
            <c:numRef>
              <c:f>'5.4.2 G68'!$K$15</c:f>
              <c:numCache>
                <c:formatCode>#,##0</c:formatCode>
                <c:ptCount val="1"/>
                <c:pt idx="0">
                  <c:v>1374</c:v>
                </c:pt>
              </c:numCache>
            </c:numRef>
          </c:val>
          <c:smooth val="0"/>
          <c:extLst>
            <c:ext xmlns:c16="http://schemas.microsoft.com/office/drawing/2014/chart" uri="{C3380CC4-5D6E-409C-BE32-E72D297353CC}">
              <c16:uniqueId val="{0000000A-F215-4505-9A25-17017B82C80F}"/>
            </c:ext>
          </c:extLst>
        </c:ser>
        <c:ser>
          <c:idx val="11"/>
          <c:order val="11"/>
          <c:tx>
            <c:strRef>
              <c:f>'5.4.2 G68'!$D$16</c:f>
              <c:strCache>
                <c:ptCount val="1"/>
                <c:pt idx="0">
                  <c:v>BAL</c:v>
                </c:pt>
              </c:strCache>
            </c:strRef>
          </c:tx>
          <c:spPr>
            <a:ln w="25400" cap="rnd">
              <a:noFill/>
              <a:round/>
            </a:ln>
            <a:effectLst/>
          </c:spPr>
          <c:marker>
            <c:symbol val="circle"/>
            <c:size val="5"/>
            <c:spPr>
              <a:solidFill>
                <a:srgbClr val="B4B4B4"/>
              </a:solidFill>
              <a:ln w="9525">
                <a:noFill/>
              </a:ln>
              <a:effectLst/>
            </c:spPr>
          </c:marker>
          <c:cat>
            <c:strRef>
              <c:f>'5.4.2 G68'!$K$4</c:f>
              <c:strCache>
                <c:ptCount val="1"/>
                <c:pt idx="0">
                  <c:v>SPECT</c:v>
                </c:pt>
              </c:strCache>
            </c:strRef>
          </c:cat>
          <c:val>
            <c:numRef>
              <c:f>'5.4.2 G68'!$K$16</c:f>
              <c:numCache>
                <c:formatCode>#,##0</c:formatCode>
                <c:ptCount val="1"/>
                <c:pt idx="0">
                  <c:v>426.5</c:v>
                </c:pt>
              </c:numCache>
            </c:numRef>
          </c:val>
          <c:smooth val="0"/>
          <c:extLst>
            <c:ext xmlns:c16="http://schemas.microsoft.com/office/drawing/2014/chart" uri="{C3380CC4-5D6E-409C-BE32-E72D297353CC}">
              <c16:uniqueId val="{0000000B-F215-4505-9A25-17017B82C80F}"/>
            </c:ext>
          </c:extLst>
        </c:ser>
        <c:ser>
          <c:idx val="12"/>
          <c:order val="12"/>
          <c:tx>
            <c:strRef>
              <c:f>'5.4.2 G68'!$D$17</c:f>
              <c:strCache>
                <c:ptCount val="1"/>
                <c:pt idx="0">
                  <c:v>RIO</c:v>
                </c:pt>
              </c:strCache>
            </c:strRef>
          </c:tx>
          <c:spPr>
            <a:ln w="25400" cap="rnd">
              <a:noFill/>
              <a:round/>
            </a:ln>
            <a:effectLst/>
          </c:spPr>
          <c:marker>
            <c:symbol val="circle"/>
            <c:size val="5"/>
            <c:spPr>
              <a:solidFill>
                <a:srgbClr val="B4B4B4"/>
              </a:solidFill>
              <a:ln w="9525">
                <a:noFill/>
              </a:ln>
              <a:effectLst/>
            </c:spPr>
          </c:marker>
          <c:cat>
            <c:strRef>
              <c:f>'5.4.2 G68'!$K$4</c:f>
              <c:strCache>
                <c:ptCount val="1"/>
                <c:pt idx="0">
                  <c:v>SPECT</c:v>
                </c:pt>
              </c:strCache>
            </c:strRef>
          </c:cat>
          <c:val>
            <c:numRef>
              <c:f>'5.4.2 G68'!$K$17</c:f>
              <c:numCache>
                <c:formatCode>#,##0</c:formatCode>
                <c:ptCount val="1"/>
                <c:pt idx="0">
                  <c:v>584</c:v>
                </c:pt>
              </c:numCache>
            </c:numRef>
          </c:val>
          <c:smooth val="0"/>
          <c:extLst>
            <c:ext xmlns:c16="http://schemas.microsoft.com/office/drawing/2014/chart" uri="{C3380CC4-5D6E-409C-BE32-E72D297353CC}">
              <c16:uniqueId val="{0000000C-F215-4505-9A25-17017B82C80F}"/>
            </c:ext>
          </c:extLst>
        </c:ser>
        <c:ser>
          <c:idx val="13"/>
          <c:order val="13"/>
          <c:tx>
            <c:strRef>
              <c:f>'5.4.2 G68'!$D$18</c:f>
              <c:strCache>
                <c:ptCount val="1"/>
                <c:pt idx="0">
                  <c:v>MAD</c:v>
                </c:pt>
              </c:strCache>
            </c:strRef>
          </c:tx>
          <c:spPr>
            <a:ln w="25400" cap="rnd">
              <a:noFill/>
              <a:round/>
            </a:ln>
            <a:effectLst/>
          </c:spPr>
          <c:marker>
            <c:symbol val="circle"/>
            <c:size val="5"/>
            <c:spPr>
              <a:solidFill>
                <a:srgbClr val="B4B4B4"/>
              </a:solidFill>
              <a:ln w="9525">
                <a:noFill/>
              </a:ln>
              <a:effectLst/>
            </c:spPr>
          </c:marker>
          <c:cat>
            <c:strRef>
              <c:f>'5.4.2 G68'!$K$4</c:f>
              <c:strCache>
                <c:ptCount val="1"/>
                <c:pt idx="0">
                  <c:v>SPECT</c:v>
                </c:pt>
              </c:strCache>
            </c:strRef>
          </c:cat>
          <c:val>
            <c:numRef>
              <c:f>'5.4.2 G68'!$K$18</c:f>
              <c:numCache>
                <c:formatCode>#,##0</c:formatCode>
                <c:ptCount val="1"/>
                <c:pt idx="0">
                  <c:v>936.81818181818187</c:v>
                </c:pt>
              </c:numCache>
            </c:numRef>
          </c:val>
          <c:smooth val="0"/>
          <c:extLst>
            <c:ext xmlns:c16="http://schemas.microsoft.com/office/drawing/2014/chart" uri="{C3380CC4-5D6E-409C-BE32-E72D297353CC}">
              <c16:uniqueId val="{0000000D-F215-4505-9A25-17017B82C80F}"/>
            </c:ext>
          </c:extLst>
        </c:ser>
        <c:ser>
          <c:idx val="14"/>
          <c:order val="14"/>
          <c:tx>
            <c:strRef>
              <c:f>'5.4.2 G68'!$D$19</c:f>
              <c:strCache>
                <c:ptCount val="1"/>
                <c:pt idx="0">
                  <c:v>PVA</c:v>
                </c:pt>
              </c:strCache>
            </c:strRef>
          </c:tx>
          <c:spPr>
            <a:ln w="25400" cap="rnd">
              <a:noFill/>
              <a:round/>
            </a:ln>
            <a:effectLst/>
          </c:spPr>
          <c:marker>
            <c:symbol val="circle"/>
            <c:size val="5"/>
            <c:spPr>
              <a:solidFill>
                <a:srgbClr val="B4B4B4"/>
              </a:solidFill>
              <a:ln w="9525">
                <a:noFill/>
              </a:ln>
              <a:effectLst/>
            </c:spPr>
          </c:marker>
          <c:cat>
            <c:strRef>
              <c:f>'5.4.2 G68'!$K$4</c:f>
              <c:strCache>
                <c:ptCount val="1"/>
                <c:pt idx="0">
                  <c:v>SPECT</c:v>
                </c:pt>
              </c:strCache>
            </c:strRef>
          </c:cat>
          <c:val>
            <c:numRef>
              <c:f>'5.4.2 G68'!$K$19</c:f>
              <c:numCache>
                <c:formatCode>#,##0</c:formatCode>
                <c:ptCount val="1"/>
                <c:pt idx="0">
                  <c:v>567</c:v>
                </c:pt>
              </c:numCache>
            </c:numRef>
          </c:val>
          <c:smooth val="0"/>
          <c:extLst>
            <c:ext xmlns:c16="http://schemas.microsoft.com/office/drawing/2014/chart" uri="{C3380CC4-5D6E-409C-BE32-E72D297353CC}">
              <c16:uniqueId val="{0000000E-F215-4505-9A25-17017B82C80F}"/>
            </c:ext>
          </c:extLst>
        </c:ser>
        <c:ser>
          <c:idx val="15"/>
          <c:order val="15"/>
          <c:tx>
            <c:strRef>
              <c:f>'5.4.2 G68'!$D$20</c:f>
              <c:strCache>
                <c:ptCount val="1"/>
                <c:pt idx="0">
                  <c:v>AST</c:v>
                </c:pt>
              </c:strCache>
            </c:strRef>
          </c:tx>
          <c:spPr>
            <a:ln w="25400" cap="rnd">
              <a:noFill/>
              <a:round/>
            </a:ln>
            <a:effectLst/>
          </c:spPr>
          <c:marker>
            <c:symbol val="circle"/>
            <c:size val="5"/>
            <c:spPr>
              <a:solidFill>
                <a:srgbClr val="B4B4B4"/>
              </a:solidFill>
              <a:ln w="9525">
                <a:noFill/>
              </a:ln>
              <a:effectLst/>
            </c:spPr>
          </c:marker>
          <c:cat>
            <c:strRef>
              <c:f>'5.4.2 G68'!$K$4</c:f>
              <c:strCache>
                <c:ptCount val="1"/>
                <c:pt idx="0">
                  <c:v>SPECT</c:v>
                </c:pt>
              </c:strCache>
            </c:strRef>
          </c:cat>
          <c:val>
            <c:numRef>
              <c:f>'5.4.2 G68'!$K$20</c:f>
              <c:numCache>
                <c:formatCode>#,##0</c:formatCode>
                <c:ptCount val="1"/>
                <c:pt idx="0">
                  <c:v>300</c:v>
                </c:pt>
              </c:numCache>
            </c:numRef>
          </c:val>
          <c:smooth val="0"/>
          <c:extLst>
            <c:ext xmlns:c16="http://schemas.microsoft.com/office/drawing/2014/chart" uri="{C3380CC4-5D6E-409C-BE32-E72D297353CC}">
              <c16:uniqueId val="{0000000F-F215-4505-9A25-17017B82C80F}"/>
            </c:ext>
          </c:extLst>
        </c:ser>
        <c:ser>
          <c:idx val="16"/>
          <c:order val="16"/>
          <c:tx>
            <c:strRef>
              <c:f>'5.4.2 G68'!$D$21</c:f>
              <c:strCache>
                <c:ptCount val="1"/>
                <c:pt idx="0">
                  <c:v>MUR</c:v>
                </c:pt>
              </c:strCache>
            </c:strRef>
          </c:tx>
          <c:spPr>
            <a:ln w="25400" cap="rnd">
              <a:noFill/>
              <a:round/>
            </a:ln>
            <a:effectLst/>
          </c:spPr>
          <c:marker>
            <c:symbol val="circle"/>
            <c:size val="5"/>
            <c:spPr>
              <a:solidFill>
                <a:srgbClr val="B4B4B4"/>
              </a:solidFill>
              <a:ln w="9525">
                <a:noFill/>
              </a:ln>
              <a:effectLst/>
            </c:spPr>
          </c:marker>
          <c:cat>
            <c:strRef>
              <c:f>'5.4.2 G68'!$K$4</c:f>
              <c:strCache>
                <c:ptCount val="1"/>
                <c:pt idx="0">
                  <c:v>SPECT</c:v>
                </c:pt>
              </c:strCache>
            </c:strRef>
          </c:cat>
          <c:val>
            <c:numRef>
              <c:f>'5.4.2 G68'!$K$21</c:f>
              <c:numCache>
                <c:formatCode>#,##0</c:formatCode>
                <c:ptCount val="1"/>
                <c:pt idx="0">
                  <c:v>204</c:v>
                </c:pt>
              </c:numCache>
            </c:numRef>
          </c:val>
          <c:smooth val="0"/>
          <c:extLst>
            <c:ext xmlns:c16="http://schemas.microsoft.com/office/drawing/2014/chart" uri="{C3380CC4-5D6E-409C-BE32-E72D297353CC}">
              <c16:uniqueId val="{00000010-F215-4505-9A25-17017B82C80F}"/>
            </c:ext>
          </c:extLst>
        </c:ser>
        <c:ser>
          <c:idx val="17"/>
          <c:order val="17"/>
          <c:tx>
            <c:strRef>
              <c:f>'5.4.2 G68'!$D$22</c:f>
              <c:strCache>
                <c:ptCount val="1"/>
                <c:pt idx="0">
                  <c:v>Total nacional </c:v>
                </c:pt>
              </c:strCache>
            </c:strRef>
          </c:tx>
          <c:spPr>
            <a:ln w="25400" cap="rnd">
              <a:noFill/>
              <a:round/>
            </a:ln>
            <a:effectLst/>
          </c:spPr>
          <c:marker>
            <c:symbol val="square"/>
            <c:size val="7"/>
            <c:spPr>
              <a:solidFill>
                <a:srgbClr val="404040"/>
              </a:solidFill>
              <a:ln w="9525">
                <a:noFill/>
              </a:ln>
              <a:effectLst/>
            </c:spPr>
          </c:marker>
          <c:cat>
            <c:strRef>
              <c:f>'5.4.2 G68'!$K$4</c:f>
              <c:strCache>
                <c:ptCount val="1"/>
                <c:pt idx="0">
                  <c:v>SPECT</c:v>
                </c:pt>
              </c:strCache>
            </c:strRef>
          </c:cat>
          <c:val>
            <c:numRef>
              <c:f>'5.4.2 G68'!$K$22</c:f>
              <c:numCache>
                <c:formatCode>#,##0</c:formatCode>
                <c:ptCount val="1"/>
                <c:pt idx="0">
                  <c:v>954.12230215827333</c:v>
                </c:pt>
              </c:numCache>
            </c:numRef>
          </c:val>
          <c:smooth val="0"/>
          <c:extLst>
            <c:ext xmlns:c16="http://schemas.microsoft.com/office/drawing/2014/chart" uri="{C3380CC4-5D6E-409C-BE32-E72D297353CC}">
              <c16:uniqueId val="{00000011-F215-4505-9A25-17017B82C80F}"/>
            </c:ext>
          </c:extLst>
        </c:ser>
        <c:dLbls>
          <c:showLegendKey val="0"/>
          <c:showVal val="0"/>
          <c:showCatName val="0"/>
          <c:showSerName val="0"/>
          <c:showPercent val="0"/>
          <c:showBubbleSize val="0"/>
        </c:dLbls>
        <c:marker val="1"/>
        <c:smooth val="0"/>
        <c:axId val="544641104"/>
        <c:axId val="544641432"/>
        <c:extLst/>
      </c:lineChart>
      <c:catAx>
        <c:axId val="544641104"/>
        <c:scaling>
          <c:orientation val="minMax"/>
        </c:scaling>
        <c:delete val="0"/>
        <c:axPos val="b"/>
        <c:numFmt formatCode="General" sourceLinked="1"/>
        <c:majorTickMark val="out"/>
        <c:minorTickMark val="none"/>
        <c:tickLblPos val="nextTo"/>
        <c:spPr>
          <a:noFill/>
          <a:ln w="9525" cap="flat" cmpd="sng" algn="ctr">
            <a:solidFill>
              <a:srgbClr val="404040"/>
            </a:solidFill>
            <a:round/>
          </a:ln>
          <a:effectLst/>
        </c:spPr>
        <c:txPr>
          <a:bodyPr rot="0" spcFirstLastPara="1" vertOverflow="ellipsis"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crossAx val="544641432"/>
        <c:crosses val="autoZero"/>
        <c:auto val="0"/>
        <c:lblAlgn val="ctr"/>
        <c:lblOffset val="100"/>
        <c:tickMarkSkip val="1"/>
        <c:noMultiLvlLbl val="0"/>
      </c:catAx>
      <c:valAx>
        <c:axId val="5446414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rgbClr val="404040"/>
            </a:solidFill>
          </a:ln>
          <a:effectLst/>
        </c:spPr>
        <c:txPr>
          <a:bodyPr rot="-6000000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crossAx val="54464110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900" b="1">
          <a:solidFill>
            <a:srgbClr val="404040"/>
          </a:solidFill>
          <a:latin typeface="Century Gothic" panose="020B0502020202020204" pitchFamily="34" charset="0"/>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'2.3 G9'!$D$8</c:f>
              <c:strCache>
                <c:ptCount val="1"/>
                <c:pt idx="0">
                  <c:v>Indicador</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'2.3 G9'!$D$9:$D$11</c:f>
              <c:strCache>
                <c:ptCount val="2"/>
                <c:pt idx="0">
                  <c:v>Sí de forma habitual</c:v>
                </c:pt>
                <c:pt idx="1">
                  <c:v>Sí, pero con carácter informal</c:v>
                </c:pt>
              </c:strCache>
            </c:strRef>
          </c:cat>
          <c:val>
            <c:numRef>
              <c:f>'2.3 G9'!$E$9:$E$10</c:f>
              <c:numCache>
                <c:formatCode>0%</c:formatCode>
                <c:ptCount val="2"/>
                <c:pt idx="0">
                  <c:v>0.25</c:v>
                </c:pt>
                <c:pt idx="1">
                  <c:v>0.75</c:v>
                </c:pt>
              </c:numCache>
            </c:numRef>
          </c:val>
          <c:extLst>
            <c:ext xmlns:c16="http://schemas.microsoft.com/office/drawing/2014/chart" uri="{C3380CC4-5D6E-409C-BE32-E72D297353CC}">
              <c16:uniqueId val="{00000000-C15C-41A7-8B67-68FB235A8854}"/>
            </c:ext>
          </c:extLst>
        </c:ser>
        <c:dLbls>
          <c:showLegendKey val="0"/>
          <c:showVal val="0"/>
          <c:showCatName val="0"/>
          <c:showSerName val="0"/>
          <c:showPercent val="0"/>
          <c:showBubbleSize val="0"/>
        </c:dLbls>
        <c:gapWidth val="182"/>
        <c:axId val="81763391"/>
        <c:axId val="81766719"/>
      </c:barChart>
      <c:catAx>
        <c:axId val="81763391"/>
        <c:scaling>
          <c:orientation val="minMax"/>
        </c:scaling>
        <c:delete val="0"/>
        <c:axPos val="l"/>
        <c:numFmt formatCode="General" sourceLinked="1"/>
        <c:majorTickMark val="none"/>
        <c:minorTickMark val="none"/>
        <c:tickLblPos val="nextTo"/>
        <c:spPr>
          <a:noFill/>
          <a:ln w="9525" cap="flat" cmpd="sng" algn="ctr">
            <a:solidFill>
              <a:srgbClr val="404040"/>
            </a:solidFill>
            <a:round/>
          </a:ln>
          <a:effectLst/>
        </c:spPr>
        <c:txPr>
          <a:bodyPr rot="-6000000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crossAx val="81766719"/>
        <c:crosses val="autoZero"/>
        <c:auto val="1"/>
        <c:lblAlgn val="ctr"/>
        <c:lblOffset val="100"/>
        <c:noMultiLvlLbl val="0"/>
      </c:catAx>
      <c:valAx>
        <c:axId val="81766719"/>
        <c:scaling>
          <c:orientation val="minMax"/>
        </c:scaling>
        <c:delete val="1"/>
        <c:axPos val="b"/>
        <c:numFmt formatCode="0%" sourceLinked="1"/>
        <c:majorTickMark val="none"/>
        <c:minorTickMark val="none"/>
        <c:tickLblPos val="nextTo"/>
        <c:crossAx val="81763391"/>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900" b="1">
          <a:solidFill>
            <a:srgbClr val="404040"/>
          </a:solidFill>
          <a:latin typeface="Century Gothic" panose="020B0502020202020204" pitchFamily="34" charset="0"/>
        </a:defRPr>
      </a:pPr>
      <a:endParaRPr lang="es-ES"/>
    </a:p>
  </c:txPr>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'5.4.2 G68'!$D$5</c:f>
              <c:strCache>
                <c:ptCount val="1"/>
                <c:pt idx="0">
                  <c:v>Resto de CC. AA.</c:v>
                </c:pt>
              </c:strCache>
            </c:strRef>
          </c:tx>
          <c:spPr>
            <a:ln w="25400" cap="rnd">
              <a:noFill/>
              <a:round/>
            </a:ln>
            <a:effectLst/>
          </c:spPr>
          <c:marker>
            <c:symbol val="circle"/>
            <c:size val="5"/>
            <c:spPr>
              <a:solidFill>
                <a:srgbClr val="B4B4B4"/>
              </a:solidFill>
              <a:ln w="9525">
                <a:noFill/>
              </a:ln>
              <a:effectLst/>
            </c:spPr>
          </c:marker>
          <c:cat>
            <c:strRef>
              <c:f>'5.4.2 G68'!$J$4</c:f>
              <c:strCache>
                <c:ptCount val="1"/>
                <c:pt idx="0">
                  <c:v>RX</c:v>
                </c:pt>
              </c:strCache>
            </c:strRef>
          </c:cat>
          <c:val>
            <c:numRef>
              <c:f>'5.4.2 G68'!$J$5</c:f>
              <c:numCache>
                <c:formatCode>#,##0</c:formatCode>
                <c:ptCount val="1"/>
                <c:pt idx="0">
                  <c:v>17334.397515527951</c:v>
                </c:pt>
              </c:numCache>
            </c:numRef>
          </c:val>
          <c:smooth val="0"/>
          <c:extLst>
            <c:ext xmlns:c16="http://schemas.microsoft.com/office/drawing/2014/chart" uri="{C3380CC4-5D6E-409C-BE32-E72D297353CC}">
              <c16:uniqueId val="{00000000-A7BA-4896-9876-E1E872473BEF}"/>
            </c:ext>
          </c:extLst>
        </c:ser>
        <c:ser>
          <c:idx val="1"/>
          <c:order val="1"/>
          <c:tx>
            <c:strRef>
              <c:f>'5.4.2 G68'!$D$6</c:f>
              <c:strCache>
                <c:ptCount val="1"/>
                <c:pt idx="0">
                  <c:v>ARA</c:v>
                </c:pt>
              </c:strCache>
            </c:strRef>
          </c:tx>
          <c:spPr>
            <a:ln w="25400" cap="rnd">
              <a:noFill/>
              <a:round/>
            </a:ln>
            <a:effectLst/>
          </c:spPr>
          <c:marker>
            <c:symbol val="circle"/>
            <c:size val="5"/>
            <c:spPr>
              <a:solidFill>
                <a:srgbClr val="B4B4B4"/>
              </a:solidFill>
              <a:ln w="9525">
                <a:noFill/>
              </a:ln>
              <a:effectLst/>
            </c:spPr>
          </c:marker>
          <c:cat>
            <c:strRef>
              <c:f>'5.4.2 G68'!$J$4</c:f>
              <c:strCache>
                <c:ptCount val="1"/>
                <c:pt idx="0">
                  <c:v>RX</c:v>
                </c:pt>
              </c:strCache>
            </c:strRef>
          </c:cat>
          <c:val>
            <c:numRef>
              <c:f>'5.4.2 G68'!$J$6</c:f>
              <c:numCache>
                <c:formatCode>#,##0</c:formatCode>
                <c:ptCount val="1"/>
                <c:pt idx="0">
                  <c:v>9028.0361445783128</c:v>
                </c:pt>
              </c:numCache>
            </c:numRef>
          </c:val>
          <c:smooth val="0"/>
          <c:extLst>
            <c:ext xmlns:c16="http://schemas.microsoft.com/office/drawing/2014/chart" uri="{C3380CC4-5D6E-409C-BE32-E72D297353CC}">
              <c16:uniqueId val="{00000001-A7BA-4896-9876-E1E872473BEF}"/>
            </c:ext>
          </c:extLst>
        </c:ser>
        <c:ser>
          <c:idx val="2"/>
          <c:order val="2"/>
          <c:tx>
            <c:strRef>
              <c:f>'5.4.2 G68'!$D$7</c:f>
              <c:strCache>
                <c:ptCount val="1"/>
                <c:pt idx="0">
                  <c:v>NAV</c:v>
                </c:pt>
              </c:strCache>
            </c:strRef>
          </c:tx>
          <c:spPr>
            <a:ln w="25400" cap="rnd">
              <a:noFill/>
              <a:round/>
            </a:ln>
            <a:effectLst/>
          </c:spPr>
          <c:marker>
            <c:symbol val="circle"/>
            <c:size val="5"/>
            <c:spPr>
              <a:solidFill>
                <a:srgbClr val="B4B4B4"/>
              </a:solidFill>
              <a:ln w="9525">
                <a:noFill/>
              </a:ln>
              <a:effectLst/>
            </c:spPr>
          </c:marker>
          <c:cat>
            <c:strRef>
              <c:f>'5.4.2 G68'!$J$4</c:f>
              <c:strCache>
                <c:ptCount val="1"/>
                <c:pt idx="0">
                  <c:v>RX</c:v>
                </c:pt>
              </c:strCache>
            </c:strRef>
          </c:cat>
          <c:val>
            <c:numRef>
              <c:f>'5.4.2 G68'!$J$7</c:f>
              <c:numCache>
                <c:formatCode>#,##0</c:formatCode>
                <c:ptCount val="1"/>
                <c:pt idx="0">
                  <c:v>10693.921052631578</c:v>
                </c:pt>
              </c:numCache>
            </c:numRef>
          </c:val>
          <c:smooth val="0"/>
          <c:extLst>
            <c:ext xmlns:c16="http://schemas.microsoft.com/office/drawing/2014/chart" uri="{C3380CC4-5D6E-409C-BE32-E72D297353CC}">
              <c16:uniqueId val="{00000002-A7BA-4896-9876-E1E872473BEF}"/>
            </c:ext>
          </c:extLst>
        </c:ser>
        <c:ser>
          <c:idx val="3"/>
          <c:order val="3"/>
          <c:tx>
            <c:strRef>
              <c:f>'5.4.2 G68'!$D$8</c:f>
              <c:strCache>
                <c:ptCount val="1"/>
                <c:pt idx="0">
                  <c:v>CAN</c:v>
                </c:pt>
              </c:strCache>
            </c:strRef>
          </c:tx>
          <c:spPr>
            <a:ln w="25400" cap="rnd">
              <a:noFill/>
              <a:round/>
            </a:ln>
            <a:effectLst/>
          </c:spPr>
          <c:marker>
            <c:symbol val="circle"/>
            <c:size val="5"/>
            <c:spPr>
              <a:solidFill>
                <a:srgbClr val="B4B4B4"/>
              </a:solidFill>
              <a:ln w="9525">
                <a:noFill/>
              </a:ln>
              <a:effectLst/>
            </c:spPr>
          </c:marker>
          <c:cat>
            <c:strRef>
              <c:f>'5.4.2 G68'!$J$4</c:f>
              <c:strCache>
                <c:ptCount val="1"/>
                <c:pt idx="0">
                  <c:v>RX</c:v>
                </c:pt>
              </c:strCache>
            </c:strRef>
          </c:cat>
          <c:val>
            <c:numRef>
              <c:f>'5.4.2 G68'!$J$8</c:f>
              <c:numCache>
                <c:formatCode>#,##0</c:formatCode>
                <c:ptCount val="1"/>
                <c:pt idx="0">
                  <c:v>12402.091954022988</c:v>
                </c:pt>
              </c:numCache>
            </c:numRef>
          </c:val>
          <c:smooth val="0"/>
          <c:extLst>
            <c:ext xmlns:c16="http://schemas.microsoft.com/office/drawing/2014/chart" uri="{C3380CC4-5D6E-409C-BE32-E72D297353CC}">
              <c16:uniqueId val="{00000003-A7BA-4896-9876-E1E872473BEF}"/>
            </c:ext>
          </c:extLst>
        </c:ser>
        <c:ser>
          <c:idx val="4"/>
          <c:order val="4"/>
          <c:tx>
            <c:strRef>
              <c:f>'5.4.2 G68'!$D$9</c:f>
              <c:strCache>
                <c:ptCount val="1"/>
                <c:pt idx="0">
                  <c:v>CNT</c:v>
                </c:pt>
              </c:strCache>
            </c:strRef>
          </c:tx>
          <c:spPr>
            <a:ln w="25400" cap="rnd">
              <a:noFill/>
              <a:round/>
            </a:ln>
            <a:effectLst/>
          </c:spPr>
          <c:marker>
            <c:symbol val="circle"/>
            <c:size val="5"/>
            <c:spPr>
              <a:solidFill>
                <a:srgbClr val="B4B4B4"/>
              </a:solidFill>
              <a:ln w="9525">
                <a:noFill/>
              </a:ln>
              <a:effectLst/>
            </c:spPr>
          </c:marker>
          <c:cat>
            <c:strRef>
              <c:f>'5.4.2 G68'!$J$4</c:f>
              <c:strCache>
                <c:ptCount val="1"/>
                <c:pt idx="0">
                  <c:v>RX</c:v>
                </c:pt>
              </c:strCache>
            </c:strRef>
          </c:cat>
          <c:val>
            <c:numRef>
              <c:f>'5.4.2 G68'!$J$9</c:f>
              <c:numCache>
                <c:formatCode>#,##0</c:formatCode>
                <c:ptCount val="1"/>
                <c:pt idx="0">
                  <c:v>11272.310344827587</c:v>
                </c:pt>
              </c:numCache>
            </c:numRef>
          </c:val>
          <c:smooth val="0"/>
          <c:extLst>
            <c:ext xmlns:c16="http://schemas.microsoft.com/office/drawing/2014/chart" uri="{C3380CC4-5D6E-409C-BE32-E72D297353CC}">
              <c16:uniqueId val="{00000004-A7BA-4896-9876-E1E872473BEF}"/>
            </c:ext>
          </c:extLst>
        </c:ser>
        <c:ser>
          <c:idx val="5"/>
          <c:order val="5"/>
          <c:tx>
            <c:strRef>
              <c:f>'5.4.2 G68'!$D$10</c:f>
              <c:strCache>
                <c:ptCount val="1"/>
                <c:pt idx="0">
                  <c:v>CYL</c:v>
                </c:pt>
              </c:strCache>
            </c:strRef>
          </c:tx>
          <c:spPr>
            <a:ln w="25400" cap="rnd">
              <a:noFill/>
              <a:round/>
            </a:ln>
            <a:effectLst/>
          </c:spPr>
          <c:marker>
            <c:symbol val="circle"/>
            <c:size val="5"/>
            <c:spPr>
              <a:solidFill>
                <a:srgbClr val="B4B4B4"/>
              </a:solidFill>
              <a:ln w="9525">
                <a:noFill/>
              </a:ln>
              <a:effectLst/>
            </c:spPr>
          </c:marker>
          <c:cat>
            <c:strRef>
              <c:f>'5.4.2 G68'!$J$4</c:f>
              <c:strCache>
                <c:ptCount val="1"/>
                <c:pt idx="0">
                  <c:v>RX</c:v>
                </c:pt>
              </c:strCache>
            </c:strRef>
          </c:cat>
          <c:val>
            <c:numRef>
              <c:f>'5.4.2 G68'!$J$10</c:f>
              <c:numCache>
                <c:formatCode>#,##0</c:formatCode>
                <c:ptCount val="1"/>
                <c:pt idx="0">
                  <c:v>9405.221374045801</c:v>
                </c:pt>
              </c:numCache>
            </c:numRef>
          </c:val>
          <c:smooth val="0"/>
          <c:extLst>
            <c:ext xmlns:c16="http://schemas.microsoft.com/office/drawing/2014/chart" uri="{C3380CC4-5D6E-409C-BE32-E72D297353CC}">
              <c16:uniqueId val="{00000005-A7BA-4896-9876-E1E872473BEF}"/>
            </c:ext>
          </c:extLst>
        </c:ser>
        <c:ser>
          <c:idx val="6"/>
          <c:order val="6"/>
          <c:tx>
            <c:strRef>
              <c:f>'5.4.2 G68'!$D$11</c:f>
              <c:strCache>
                <c:ptCount val="1"/>
                <c:pt idx="0">
                  <c:v>CLM</c:v>
                </c:pt>
              </c:strCache>
            </c:strRef>
          </c:tx>
          <c:spPr>
            <a:ln w="25400" cap="rnd">
              <a:noFill/>
              <a:round/>
            </a:ln>
            <a:effectLst/>
          </c:spPr>
          <c:marker>
            <c:symbol val="circle"/>
            <c:size val="5"/>
            <c:spPr>
              <a:solidFill>
                <a:srgbClr val="B4B4B4"/>
              </a:solidFill>
              <a:ln w="9525">
                <a:noFill/>
              </a:ln>
              <a:effectLst/>
            </c:spPr>
          </c:marker>
          <c:cat>
            <c:strRef>
              <c:f>'5.4.2 G68'!$J$4</c:f>
              <c:strCache>
                <c:ptCount val="1"/>
                <c:pt idx="0">
                  <c:v>RX</c:v>
                </c:pt>
              </c:strCache>
            </c:strRef>
          </c:cat>
          <c:val>
            <c:numRef>
              <c:f>'5.4.2 G68'!$J$11</c:f>
              <c:numCache>
                <c:formatCode>#,##0</c:formatCode>
                <c:ptCount val="1"/>
                <c:pt idx="0">
                  <c:v>10492</c:v>
                </c:pt>
              </c:numCache>
            </c:numRef>
          </c:val>
          <c:smooth val="0"/>
          <c:extLst>
            <c:ext xmlns:c16="http://schemas.microsoft.com/office/drawing/2014/chart" uri="{C3380CC4-5D6E-409C-BE32-E72D297353CC}">
              <c16:uniqueId val="{00000006-A7BA-4896-9876-E1E872473BEF}"/>
            </c:ext>
          </c:extLst>
        </c:ser>
        <c:ser>
          <c:idx val="7"/>
          <c:order val="7"/>
          <c:tx>
            <c:strRef>
              <c:f>'5.4.2 G68'!$D$12</c:f>
              <c:strCache>
                <c:ptCount val="1"/>
                <c:pt idx="0">
                  <c:v>CAT</c:v>
                </c:pt>
              </c:strCache>
            </c:strRef>
          </c:tx>
          <c:spPr>
            <a:ln w="25400" cap="rnd">
              <a:noFill/>
              <a:round/>
            </a:ln>
            <a:effectLst/>
          </c:spPr>
          <c:marker>
            <c:symbol val="circle"/>
            <c:size val="5"/>
            <c:spPr>
              <a:solidFill>
                <a:srgbClr val="B4B4B4"/>
              </a:solidFill>
              <a:ln w="9525">
                <a:noFill/>
              </a:ln>
              <a:effectLst/>
            </c:spPr>
          </c:marker>
          <c:cat>
            <c:strRef>
              <c:f>'5.4.2 G68'!$J$4</c:f>
              <c:strCache>
                <c:ptCount val="1"/>
                <c:pt idx="0">
                  <c:v>RX</c:v>
                </c:pt>
              </c:strCache>
            </c:strRef>
          </c:cat>
          <c:val>
            <c:numRef>
              <c:f>'5.4.2 G68'!$J$12</c:f>
              <c:numCache>
                <c:formatCode>#,##0</c:formatCode>
                <c:ptCount val="1"/>
                <c:pt idx="0">
                  <c:v>9614.0935672514624</c:v>
                </c:pt>
              </c:numCache>
            </c:numRef>
          </c:val>
          <c:smooth val="0"/>
          <c:extLst>
            <c:ext xmlns:c16="http://schemas.microsoft.com/office/drawing/2014/chart" uri="{C3380CC4-5D6E-409C-BE32-E72D297353CC}">
              <c16:uniqueId val="{00000007-A7BA-4896-9876-E1E872473BEF}"/>
            </c:ext>
          </c:extLst>
        </c:ser>
        <c:ser>
          <c:idx val="8"/>
          <c:order val="8"/>
          <c:tx>
            <c:strRef>
              <c:f>'5.4.2 G68'!$D$13</c:f>
              <c:strCache>
                <c:ptCount val="1"/>
                <c:pt idx="0">
                  <c:v>CVA</c:v>
                </c:pt>
              </c:strCache>
            </c:strRef>
          </c:tx>
          <c:spPr>
            <a:ln w="25400" cap="rnd">
              <a:noFill/>
              <a:round/>
            </a:ln>
            <a:effectLst/>
          </c:spPr>
          <c:marker>
            <c:symbol val="circle"/>
            <c:size val="5"/>
            <c:spPr>
              <a:solidFill>
                <a:srgbClr val="B4B4B4"/>
              </a:solidFill>
              <a:ln w="9525">
                <a:noFill/>
              </a:ln>
              <a:effectLst/>
            </c:spPr>
          </c:marker>
          <c:cat>
            <c:strRef>
              <c:f>'5.4.2 G68'!$J$4</c:f>
              <c:strCache>
                <c:ptCount val="1"/>
                <c:pt idx="0">
                  <c:v>RX</c:v>
                </c:pt>
              </c:strCache>
            </c:strRef>
          </c:cat>
          <c:val>
            <c:numRef>
              <c:f>'5.4.2 G68'!$J$13</c:f>
              <c:numCache>
                <c:formatCode>#,##0</c:formatCode>
                <c:ptCount val="1"/>
                <c:pt idx="0">
                  <c:v>9021.2666666666664</c:v>
                </c:pt>
              </c:numCache>
            </c:numRef>
          </c:val>
          <c:smooth val="0"/>
          <c:extLst>
            <c:ext xmlns:c16="http://schemas.microsoft.com/office/drawing/2014/chart" uri="{C3380CC4-5D6E-409C-BE32-E72D297353CC}">
              <c16:uniqueId val="{00000008-A7BA-4896-9876-E1E872473BEF}"/>
            </c:ext>
          </c:extLst>
        </c:ser>
        <c:ser>
          <c:idx val="9"/>
          <c:order val="9"/>
          <c:tx>
            <c:strRef>
              <c:f>'5.4.2 G68'!$D$14</c:f>
              <c:strCache>
                <c:ptCount val="1"/>
                <c:pt idx="0">
                  <c:v>EXT</c:v>
                </c:pt>
              </c:strCache>
            </c:strRef>
          </c:tx>
          <c:spPr>
            <a:ln w="25400" cap="rnd">
              <a:noFill/>
              <a:round/>
            </a:ln>
            <a:effectLst/>
          </c:spPr>
          <c:marker>
            <c:symbol val="triangle"/>
            <c:size val="9"/>
            <c:spPr>
              <a:solidFill>
                <a:srgbClr val="83082A"/>
              </a:solidFill>
              <a:ln w="9525">
                <a:noFill/>
              </a:ln>
              <a:effectLst/>
            </c:spPr>
          </c:marker>
          <c:cat>
            <c:strRef>
              <c:f>'5.4.2 G68'!$J$4</c:f>
              <c:strCache>
                <c:ptCount val="1"/>
                <c:pt idx="0">
                  <c:v>RX</c:v>
                </c:pt>
              </c:strCache>
            </c:strRef>
          </c:cat>
          <c:val>
            <c:numRef>
              <c:f>'5.4.2 G68'!$J$14</c:f>
              <c:numCache>
                <c:formatCode>#,##0</c:formatCode>
                <c:ptCount val="1"/>
                <c:pt idx="0">
                  <c:v>7497.0277777777774</c:v>
                </c:pt>
              </c:numCache>
            </c:numRef>
          </c:val>
          <c:smooth val="0"/>
          <c:extLst>
            <c:ext xmlns:c16="http://schemas.microsoft.com/office/drawing/2014/chart" uri="{C3380CC4-5D6E-409C-BE32-E72D297353CC}">
              <c16:uniqueId val="{00000009-A7BA-4896-9876-E1E872473BEF}"/>
            </c:ext>
          </c:extLst>
        </c:ser>
        <c:ser>
          <c:idx val="10"/>
          <c:order val="10"/>
          <c:tx>
            <c:strRef>
              <c:f>'5.4.2 G68'!$D$15</c:f>
              <c:strCache>
                <c:ptCount val="1"/>
                <c:pt idx="0">
                  <c:v>GAL</c:v>
                </c:pt>
              </c:strCache>
            </c:strRef>
          </c:tx>
          <c:spPr>
            <a:ln w="25400" cap="rnd">
              <a:noFill/>
              <a:round/>
            </a:ln>
            <a:effectLst/>
          </c:spPr>
          <c:marker>
            <c:symbol val="circle"/>
            <c:size val="5"/>
            <c:spPr>
              <a:solidFill>
                <a:srgbClr val="B4B4B4"/>
              </a:solidFill>
              <a:ln w="9525">
                <a:noFill/>
              </a:ln>
              <a:effectLst/>
            </c:spPr>
          </c:marker>
          <c:cat>
            <c:strRef>
              <c:f>'5.4.2 G68'!$J$4</c:f>
              <c:strCache>
                <c:ptCount val="1"/>
                <c:pt idx="0">
                  <c:v>RX</c:v>
                </c:pt>
              </c:strCache>
            </c:strRef>
          </c:cat>
          <c:val>
            <c:numRef>
              <c:f>'5.4.2 G68'!$J$15</c:f>
              <c:numCache>
                <c:formatCode>#,##0</c:formatCode>
                <c:ptCount val="1"/>
                <c:pt idx="0">
                  <c:v>8553.131736526946</c:v>
                </c:pt>
              </c:numCache>
            </c:numRef>
          </c:val>
          <c:smooth val="0"/>
          <c:extLst>
            <c:ext xmlns:c16="http://schemas.microsoft.com/office/drawing/2014/chart" uri="{C3380CC4-5D6E-409C-BE32-E72D297353CC}">
              <c16:uniqueId val="{0000000A-A7BA-4896-9876-E1E872473BEF}"/>
            </c:ext>
          </c:extLst>
        </c:ser>
        <c:ser>
          <c:idx val="11"/>
          <c:order val="11"/>
          <c:tx>
            <c:strRef>
              <c:f>'5.4.2 G68'!$D$16</c:f>
              <c:strCache>
                <c:ptCount val="1"/>
                <c:pt idx="0">
                  <c:v>BAL</c:v>
                </c:pt>
              </c:strCache>
            </c:strRef>
          </c:tx>
          <c:spPr>
            <a:ln w="25400" cap="rnd">
              <a:noFill/>
              <a:round/>
            </a:ln>
            <a:effectLst/>
          </c:spPr>
          <c:marker>
            <c:symbol val="circle"/>
            <c:size val="5"/>
            <c:spPr>
              <a:solidFill>
                <a:srgbClr val="B4B4B4"/>
              </a:solidFill>
              <a:ln w="9525">
                <a:noFill/>
              </a:ln>
              <a:effectLst/>
            </c:spPr>
          </c:marker>
          <c:cat>
            <c:strRef>
              <c:f>'5.4.2 G68'!$J$4</c:f>
              <c:strCache>
                <c:ptCount val="1"/>
                <c:pt idx="0">
                  <c:v>RX</c:v>
                </c:pt>
              </c:strCache>
            </c:strRef>
          </c:cat>
          <c:val>
            <c:numRef>
              <c:f>'5.4.2 G68'!$J$16</c:f>
              <c:numCache>
                <c:formatCode>#,##0</c:formatCode>
                <c:ptCount val="1"/>
                <c:pt idx="0">
                  <c:v>13941.354838709678</c:v>
                </c:pt>
              </c:numCache>
            </c:numRef>
          </c:val>
          <c:smooth val="0"/>
          <c:extLst>
            <c:ext xmlns:c16="http://schemas.microsoft.com/office/drawing/2014/chart" uri="{C3380CC4-5D6E-409C-BE32-E72D297353CC}">
              <c16:uniqueId val="{0000000B-A7BA-4896-9876-E1E872473BEF}"/>
            </c:ext>
          </c:extLst>
        </c:ser>
        <c:ser>
          <c:idx val="12"/>
          <c:order val="12"/>
          <c:tx>
            <c:strRef>
              <c:f>'5.4.2 G68'!$D$17</c:f>
              <c:strCache>
                <c:ptCount val="1"/>
                <c:pt idx="0">
                  <c:v>RIO</c:v>
                </c:pt>
              </c:strCache>
            </c:strRef>
          </c:tx>
          <c:spPr>
            <a:ln w="25400" cap="rnd">
              <a:noFill/>
              <a:round/>
            </a:ln>
            <a:effectLst/>
          </c:spPr>
          <c:marker>
            <c:symbol val="circle"/>
            <c:size val="5"/>
            <c:spPr>
              <a:solidFill>
                <a:srgbClr val="B4B4B4"/>
              </a:solidFill>
              <a:ln w="9525">
                <a:noFill/>
              </a:ln>
              <a:effectLst/>
            </c:spPr>
          </c:marker>
          <c:cat>
            <c:strRef>
              <c:f>'5.4.2 G68'!$J$4</c:f>
              <c:strCache>
                <c:ptCount val="1"/>
                <c:pt idx="0">
                  <c:v>RX</c:v>
                </c:pt>
              </c:strCache>
            </c:strRef>
          </c:cat>
          <c:val>
            <c:numRef>
              <c:f>'5.4.2 G68'!$J$17</c:f>
              <c:numCache>
                <c:formatCode>#,##0</c:formatCode>
                <c:ptCount val="1"/>
                <c:pt idx="0">
                  <c:v>8967.8421052631584</c:v>
                </c:pt>
              </c:numCache>
            </c:numRef>
          </c:val>
          <c:smooth val="0"/>
          <c:extLst>
            <c:ext xmlns:c16="http://schemas.microsoft.com/office/drawing/2014/chart" uri="{C3380CC4-5D6E-409C-BE32-E72D297353CC}">
              <c16:uniqueId val="{0000000C-A7BA-4896-9876-E1E872473BEF}"/>
            </c:ext>
          </c:extLst>
        </c:ser>
        <c:ser>
          <c:idx val="13"/>
          <c:order val="13"/>
          <c:tx>
            <c:strRef>
              <c:f>'5.4.2 G68'!$D$18</c:f>
              <c:strCache>
                <c:ptCount val="1"/>
                <c:pt idx="0">
                  <c:v>MAD</c:v>
                </c:pt>
              </c:strCache>
            </c:strRef>
          </c:tx>
          <c:spPr>
            <a:ln w="25400" cap="rnd">
              <a:noFill/>
              <a:round/>
            </a:ln>
            <a:effectLst/>
          </c:spPr>
          <c:marker>
            <c:symbol val="circle"/>
            <c:size val="5"/>
            <c:spPr>
              <a:solidFill>
                <a:srgbClr val="B4B4B4"/>
              </a:solidFill>
              <a:ln w="9525">
                <a:noFill/>
              </a:ln>
              <a:effectLst/>
            </c:spPr>
          </c:marker>
          <c:cat>
            <c:strRef>
              <c:f>'5.4.2 G68'!$J$4</c:f>
              <c:strCache>
                <c:ptCount val="1"/>
                <c:pt idx="0">
                  <c:v>RX</c:v>
                </c:pt>
              </c:strCache>
            </c:strRef>
          </c:cat>
          <c:val>
            <c:numRef>
              <c:f>'5.4.2 G68'!$J$18</c:f>
              <c:numCache>
                <c:formatCode>#,##0</c:formatCode>
                <c:ptCount val="1"/>
                <c:pt idx="0">
                  <c:v>11424.257950530035</c:v>
                </c:pt>
              </c:numCache>
            </c:numRef>
          </c:val>
          <c:smooth val="0"/>
          <c:extLst>
            <c:ext xmlns:c16="http://schemas.microsoft.com/office/drawing/2014/chart" uri="{C3380CC4-5D6E-409C-BE32-E72D297353CC}">
              <c16:uniqueId val="{0000000D-A7BA-4896-9876-E1E872473BEF}"/>
            </c:ext>
          </c:extLst>
        </c:ser>
        <c:ser>
          <c:idx val="14"/>
          <c:order val="14"/>
          <c:tx>
            <c:strRef>
              <c:f>'5.4.2 G68'!$D$19</c:f>
              <c:strCache>
                <c:ptCount val="1"/>
                <c:pt idx="0">
                  <c:v>PVA</c:v>
                </c:pt>
              </c:strCache>
            </c:strRef>
          </c:tx>
          <c:spPr>
            <a:ln w="25400" cap="rnd">
              <a:noFill/>
              <a:round/>
            </a:ln>
            <a:effectLst/>
          </c:spPr>
          <c:marker>
            <c:symbol val="circle"/>
            <c:size val="5"/>
            <c:spPr>
              <a:solidFill>
                <a:srgbClr val="B4B4B4"/>
              </a:solidFill>
              <a:ln w="9525">
                <a:noFill/>
              </a:ln>
              <a:effectLst/>
            </c:spPr>
          </c:marker>
          <c:cat>
            <c:strRef>
              <c:f>'5.4.2 G68'!$J$4</c:f>
              <c:strCache>
                <c:ptCount val="1"/>
                <c:pt idx="0">
                  <c:v>RX</c:v>
                </c:pt>
              </c:strCache>
            </c:strRef>
          </c:cat>
          <c:val>
            <c:numRef>
              <c:f>'5.4.2 G68'!$J$19</c:f>
              <c:numCache>
                <c:formatCode>#,##0</c:formatCode>
                <c:ptCount val="1"/>
                <c:pt idx="0">
                  <c:v>7248.9509202453992</c:v>
                </c:pt>
              </c:numCache>
            </c:numRef>
          </c:val>
          <c:smooth val="0"/>
          <c:extLst>
            <c:ext xmlns:c16="http://schemas.microsoft.com/office/drawing/2014/chart" uri="{C3380CC4-5D6E-409C-BE32-E72D297353CC}">
              <c16:uniqueId val="{0000000E-A7BA-4896-9876-E1E872473BEF}"/>
            </c:ext>
          </c:extLst>
        </c:ser>
        <c:ser>
          <c:idx val="15"/>
          <c:order val="15"/>
          <c:tx>
            <c:strRef>
              <c:f>'5.4.2 G68'!$D$20</c:f>
              <c:strCache>
                <c:ptCount val="1"/>
                <c:pt idx="0">
                  <c:v>AST</c:v>
                </c:pt>
              </c:strCache>
            </c:strRef>
          </c:tx>
          <c:spPr>
            <a:ln w="25400" cap="rnd">
              <a:noFill/>
              <a:round/>
            </a:ln>
            <a:effectLst/>
          </c:spPr>
          <c:marker>
            <c:symbol val="circle"/>
            <c:size val="5"/>
            <c:spPr>
              <a:solidFill>
                <a:srgbClr val="B4B4B4"/>
              </a:solidFill>
              <a:ln w="9525">
                <a:noFill/>
              </a:ln>
              <a:effectLst/>
            </c:spPr>
          </c:marker>
          <c:cat>
            <c:strRef>
              <c:f>'5.4.2 G68'!$J$4</c:f>
              <c:strCache>
                <c:ptCount val="1"/>
                <c:pt idx="0">
                  <c:v>RX</c:v>
                </c:pt>
              </c:strCache>
            </c:strRef>
          </c:cat>
          <c:val>
            <c:numRef>
              <c:f>'5.4.2 G68'!$J$20</c:f>
              <c:numCache>
                <c:formatCode>#,##0</c:formatCode>
                <c:ptCount val="1"/>
                <c:pt idx="0">
                  <c:v>7318.2738095238092</c:v>
                </c:pt>
              </c:numCache>
            </c:numRef>
          </c:val>
          <c:smooth val="0"/>
          <c:extLst>
            <c:ext xmlns:c16="http://schemas.microsoft.com/office/drawing/2014/chart" uri="{C3380CC4-5D6E-409C-BE32-E72D297353CC}">
              <c16:uniqueId val="{0000000F-A7BA-4896-9876-E1E872473BEF}"/>
            </c:ext>
          </c:extLst>
        </c:ser>
        <c:ser>
          <c:idx val="16"/>
          <c:order val="16"/>
          <c:tx>
            <c:strRef>
              <c:f>'5.4.2 G68'!$D$21</c:f>
              <c:strCache>
                <c:ptCount val="1"/>
                <c:pt idx="0">
                  <c:v>MUR</c:v>
                </c:pt>
              </c:strCache>
            </c:strRef>
          </c:tx>
          <c:spPr>
            <a:ln w="25400" cap="rnd">
              <a:noFill/>
              <a:round/>
            </a:ln>
            <a:effectLst/>
          </c:spPr>
          <c:marker>
            <c:symbol val="circle"/>
            <c:size val="5"/>
            <c:spPr>
              <a:solidFill>
                <a:srgbClr val="B4B4B4"/>
              </a:solidFill>
              <a:ln w="9525">
                <a:noFill/>
              </a:ln>
              <a:effectLst/>
            </c:spPr>
          </c:marker>
          <c:cat>
            <c:strRef>
              <c:f>'5.4.2 G68'!$J$4</c:f>
              <c:strCache>
                <c:ptCount val="1"/>
                <c:pt idx="0">
                  <c:v>RX</c:v>
                </c:pt>
              </c:strCache>
            </c:strRef>
          </c:cat>
          <c:val>
            <c:numRef>
              <c:f>'5.4.2 G68'!$J$21</c:f>
              <c:numCache>
                <c:formatCode>#,##0</c:formatCode>
                <c:ptCount val="1"/>
                <c:pt idx="0">
                  <c:v>9654.6202531645577</c:v>
                </c:pt>
              </c:numCache>
            </c:numRef>
          </c:val>
          <c:smooth val="0"/>
          <c:extLst>
            <c:ext xmlns:c16="http://schemas.microsoft.com/office/drawing/2014/chart" uri="{C3380CC4-5D6E-409C-BE32-E72D297353CC}">
              <c16:uniqueId val="{00000010-A7BA-4896-9876-E1E872473BEF}"/>
            </c:ext>
          </c:extLst>
        </c:ser>
        <c:ser>
          <c:idx val="17"/>
          <c:order val="17"/>
          <c:tx>
            <c:strRef>
              <c:f>'5.4.2 G68'!$D$22</c:f>
              <c:strCache>
                <c:ptCount val="1"/>
                <c:pt idx="0">
                  <c:v>Total nacional </c:v>
                </c:pt>
              </c:strCache>
            </c:strRef>
          </c:tx>
          <c:spPr>
            <a:ln w="25400" cap="rnd">
              <a:noFill/>
              <a:round/>
            </a:ln>
            <a:effectLst/>
          </c:spPr>
          <c:marker>
            <c:symbol val="square"/>
            <c:size val="7"/>
            <c:spPr>
              <a:solidFill>
                <a:srgbClr val="404040"/>
              </a:solidFill>
              <a:ln w="9525">
                <a:noFill/>
              </a:ln>
              <a:effectLst/>
            </c:spPr>
          </c:marker>
          <c:cat>
            <c:strRef>
              <c:f>'5.4.2 G68'!$J$4</c:f>
              <c:strCache>
                <c:ptCount val="1"/>
                <c:pt idx="0">
                  <c:v>RX</c:v>
                </c:pt>
              </c:strCache>
            </c:strRef>
          </c:cat>
          <c:val>
            <c:numRef>
              <c:f>'5.4.2 G68'!$J$22</c:f>
              <c:numCache>
                <c:formatCode>#,##0</c:formatCode>
                <c:ptCount val="1"/>
                <c:pt idx="0">
                  <c:v>10656.365959289737</c:v>
                </c:pt>
              </c:numCache>
            </c:numRef>
          </c:val>
          <c:smooth val="0"/>
          <c:extLst>
            <c:ext xmlns:c16="http://schemas.microsoft.com/office/drawing/2014/chart" uri="{C3380CC4-5D6E-409C-BE32-E72D297353CC}">
              <c16:uniqueId val="{00000011-A7BA-4896-9876-E1E872473BEF}"/>
            </c:ext>
          </c:extLst>
        </c:ser>
        <c:dLbls>
          <c:showLegendKey val="0"/>
          <c:showVal val="0"/>
          <c:showCatName val="0"/>
          <c:showSerName val="0"/>
          <c:showPercent val="0"/>
          <c:showBubbleSize val="0"/>
        </c:dLbls>
        <c:marker val="1"/>
        <c:smooth val="0"/>
        <c:axId val="544641104"/>
        <c:axId val="544641432"/>
        <c:extLst/>
      </c:lineChart>
      <c:catAx>
        <c:axId val="544641104"/>
        <c:scaling>
          <c:orientation val="minMax"/>
        </c:scaling>
        <c:delete val="0"/>
        <c:axPos val="b"/>
        <c:numFmt formatCode="General" sourceLinked="1"/>
        <c:majorTickMark val="out"/>
        <c:minorTickMark val="none"/>
        <c:tickLblPos val="nextTo"/>
        <c:spPr>
          <a:noFill/>
          <a:ln w="9525" cap="flat" cmpd="sng" algn="ctr">
            <a:solidFill>
              <a:srgbClr val="404040"/>
            </a:solidFill>
            <a:round/>
          </a:ln>
          <a:effectLst/>
        </c:spPr>
        <c:txPr>
          <a:bodyPr rot="0" spcFirstLastPara="1" vertOverflow="ellipsis"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crossAx val="544641432"/>
        <c:crosses val="autoZero"/>
        <c:auto val="0"/>
        <c:lblAlgn val="ctr"/>
        <c:lblOffset val="100"/>
        <c:tickMarkSkip val="1"/>
        <c:noMultiLvlLbl val="0"/>
      </c:catAx>
      <c:valAx>
        <c:axId val="544641432"/>
        <c:scaling>
          <c:orientation val="minMax"/>
          <c:min val="4000"/>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rgbClr val="404040"/>
            </a:solidFill>
          </a:ln>
          <a:effectLst/>
        </c:spPr>
        <c:txPr>
          <a:bodyPr rot="-6000000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crossAx val="54464110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900" b="1">
          <a:solidFill>
            <a:srgbClr val="404040"/>
          </a:solidFill>
          <a:latin typeface="Century Gothic" panose="020B0502020202020204" pitchFamily="34" charset="0"/>
        </a:defRPr>
      </a:pPr>
      <a:endParaRPr lang="es-ES"/>
    </a:p>
  </c:txPr>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9195402298850575E-2"/>
          <c:y val="5.9437890719303783E-2"/>
          <c:w val="0.94647509578544065"/>
          <c:h val="0.77672842773128614"/>
        </c:manualLayout>
      </c:layout>
      <c:barChart>
        <c:barDir val="col"/>
        <c:grouping val="clustered"/>
        <c:varyColors val="0"/>
        <c:ser>
          <c:idx val="0"/>
          <c:order val="0"/>
          <c:tx>
            <c:strRef>
              <c:f>'7.1.7 G69'!$D$6</c:f>
              <c:strCache>
                <c:ptCount val="1"/>
                <c:pt idx="0">
                  <c:v>Serie</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1" i="0" u="none" strike="noStrike" baseline="0">
                    <a:solidFill>
                      <a:srgbClr val="404040"/>
                    </a:solidFill>
                    <a:latin typeface="Century Gothic" panose="020B0502020202020204" pitchFamily="34" charset="0"/>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'7.1.7 G69'!$E$5:$F$5</c:f>
              <c:strCache>
                <c:ptCount val="2"/>
                <c:pt idx="0">
                  <c:v>Escenario 1: Penetración 100% todos los PPA</c:v>
                </c:pt>
                <c:pt idx="1">
                  <c:v>Escenario 2: Convergencia a la mejor comunidad</c:v>
                </c:pt>
              </c:strCache>
            </c:strRef>
          </c:cat>
          <c:val>
            <c:numRef>
              <c:f>'7.1.7 G69'!$E$6:$F$6</c:f>
              <c:numCache>
                <c:formatCode>#,##0.0</c:formatCode>
                <c:ptCount val="2"/>
                <c:pt idx="0">
                  <c:v>4.4000000000000004</c:v>
                </c:pt>
                <c:pt idx="1">
                  <c:v>4.2</c:v>
                </c:pt>
              </c:numCache>
            </c:numRef>
          </c:val>
          <c:extLst>
            <c:ext xmlns:c16="http://schemas.microsoft.com/office/drawing/2014/chart" uri="{C3380CC4-5D6E-409C-BE32-E72D297353CC}">
              <c16:uniqueId val="{00000002-4D95-4A4D-8808-0D9F00F1A104}"/>
            </c:ext>
          </c:extLst>
        </c:ser>
        <c:dLbls>
          <c:showLegendKey val="0"/>
          <c:showVal val="1"/>
          <c:showCatName val="0"/>
          <c:showSerName val="0"/>
          <c:showPercent val="0"/>
          <c:showBubbleSize val="0"/>
        </c:dLbls>
        <c:gapWidth val="50"/>
        <c:axId val="385643568"/>
        <c:axId val="385643984"/>
      </c:barChart>
      <c:catAx>
        <c:axId val="385643568"/>
        <c:scaling>
          <c:orientation val="minMax"/>
        </c:scaling>
        <c:delete val="0"/>
        <c:axPos val="b"/>
        <c:numFmt formatCode="General" sourceLinked="1"/>
        <c:majorTickMark val="none"/>
        <c:minorTickMark val="none"/>
        <c:tickLblPos val="nextTo"/>
        <c:spPr>
          <a:noFill/>
          <a:ln w="9525" cap="flat" cmpd="sng" algn="ctr">
            <a:solidFill>
              <a:srgbClr val="404040"/>
            </a:solidFill>
            <a:round/>
          </a:ln>
          <a:effectLst/>
        </c:spPr>
        <c:txPr>
          <a:bodyPr rot="-60000000" spcFirstLastPara="1" vertOverflow="ellipsis" vert="horz" wrap="square" anchor="ctr" anchorCtr="1"/>
          <a:lstStyle/>
          <a:p>
            <a:pPr>
              <a:defRPr sz="900" b="1" i="0" u="none" strike="noStrike" baseline="0">
                <a:solidFill>
                  <a:srgbClr val="404040"/>
                </a:solidFill>
                <a:latin typeface="Century Gothic" panose="020B0502020202020204" pitchFamily="34" charset="0"/>
                <a:ea typeface="+mn-ea"/>
                <a:cs typeface="+mn-cs"/>
              </a:defRPr>
            </a:pPr>
            <a:endParaRPr lang="es-ES"/>
          </a:p>
        </c:txPr>
        <c:crossAx val="385643984"/>
        <c:crosses val="autoZero"/>
        <c:auto val="1"/>
        <c:lblAlgn val="ctr"/>
        <c:lblOffset val="100"/>
        <c:noMultiLvlLbl val="0"/>
      </c:catAx>
      <c:valAx>
        <c:axId val="385643984"/>
        <c:scaling>
          <c:orientation val="minMax"/>
        </c:scaling>
        <c:delete val="1"/>
        <c:axPos val="l"/>
        <c:numFmt formatCode="#,##0.0" sourceLinked="1"/>
        <c:majorTickMark val="none"/>
        <c:minorTickMark val="none"/>
        <c:tickLblPos val="nextTo"/>
        <c:crossAx val="38564356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b="1">
          <a:solidFill>
            <a:srgbClr val="404040"/>
          </a:solidFill>
          <a:latin typeface="Century Gothic" panose="020B0502020202020204" pitchFamily="34" charset="0"/>
        </a:defRPr>
      </a:pPr>
      <a:endParaRPr lang="es-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762452107279695E-2"/>
          <c:y val="2.4329501915708811E-2"/>
          <c:w val="0.96369099616858234"/>
          <c:h val="0.80513716475095787"/>
        </c:manualLayout>
      </c:layout>
      <c:barChart>
        <c:barDir val="col"/>
        <c:grouping val="clustered"/>
        <c:varyColors val="0"/>
        <c:ser>
          <c:idx val="0"/>
          <c:order val="0"/>
          <c:spPr>
            <a:solidFill>
              <a:srgbClr val="B4B4B4"/>
            </a:solidFill>
            <a:ln>
              <a:solidFill>
                <a:srgbClr val="B4B4B4"/>
              </a:solidFill>
            </a:ln>
            <a:effectLst/>
          </c:spPr>
          <c:invertIfNegative val="0"/>
          <c:dPt>
            <c:idx val="0"/>
            <c:invertIfNegative val="0"/>
            <c:bubble3D val="0"/>
            <c:spPr>
              <a:solidFill>
                <a:srgbClr val="B4B4B4"/>
              </a:solidFill>
              <a:ln>
                <a:solidFill>
                  <a:srgbClr val="B4B4B4"/>
                </a:solidFill>
              </a:ln>
              <a:effectLst/>
            </c:spPr>
            <c:extLst>
              <c:ext xmlns:c16="http://schemas.microsoft.com/office/drawing/2014/chart" uri="{C3380CC4-5D6E-409C-BE32-E72D297353CC}">
                <c16:uniqueId val="{00000001-03BC-4F52-99A0-521A6FB3DBD3}"/>
              </c:ext>
            </c:extLst>
          </c:dPt>
          <c:dPt>
            <c:idx val="2"/>
            <c:invertIfNegative val="0"/>
            <c:bubble3D val="0"/>
            <c:spPr>
              <a:solidFill>
                <a:srgbClr val="B4B4B4"/>
              </a:solidFill>
              <a:ln>
                <a:solidFill>
                  <a:srgbClr val="B4B4B4"/>
                </a:solidFill>
              </a:ln>
              <a:effectLst/>
            </c:spPr>
            <c:extLst>
              <c:ext xmlns:c16="http://schemas.microsoft.com/office/drawing/2014/chart" uri="{C3380CC4-5D6E-409C-BE32-E72D297353CC}">
                <c16:uniqueId val="{00000003-03BC-4F52-99A0-521A6FB3DBD3}"/>
              </c:ext>
            </c:extLst>
          </c:dPt>
          <c:dPt>
            <c:idx val="5"/>
            <c:invertIfNegative val="0"/>
            <c:bubble3D val="0"/>
            <c:spPr>
              <a:solidFill>
                <a:srgbClr val="83082A"/>
              </a:solidFill>
              <a:ln>
                <a:solidFill>
                  <a:srgbClr val="B4B4B4"/>
                </a:solidFill>
              </a:ln>
              <a:effectLst/>
            </c:spPr>
            <c:extLst>
              <c:ext xmlns:c16="http://schemas.microsoft.com/office/drawing/2014/chart" uri="{C3380CC4-5D6E-409C-BE32-E72D297353CC}">
                <c16:uniqueId val="{00000011-03BC-4F52-99A0-521A6FB3DBD3}"/>
              </c:ext>
            </c:extLst>
          </c:dPt>
          <c:dPt>
            <c:idx val="6"/>
            <c:invertIfNegative val="0"/>
            <c:bubble3D val="0"/>
            <c:spPr>
              <a:solidFill>
                <a:srgbClr val="B4B4B4"/>
              </a:solidFill>
              <a:ln>
                <a:solidFill>
                  <a:srgbClr val="B4B4B4"/>
                </a:solidFill>
              </a:ln>
              <a:effectLst/>
            </c:spPr>
            <c:extLst>
              <c:ext xmlns:c16="http://schemas.microsoft.com/office/drawing/2014/chart" uri="{C3380CC4-5D6E-409C-BE32-E72D297353CC}">
                <c16:uniqueId val="{00000005-03BC-4F52-99A0-521A6FB3DBD3}"/>
              </c:ext>
            </c:extLst>
          </c:dPt>
          <c:dPt>
            <c:idx val="8"/>
            <c:invertIfNegative val="0"/>
            <c:bubble3D val="0"/>
            <c:spPr>
              <a:solidFill>
                <a:srgbClr val="B4B4B4"/>
              </a:solidFill>
              <a:ln>
                <a:solidFill>
                  <a:srgbClr val="B4B4B4"/>
                </a:solidFill>
              </a:ln>
              <a:effectLst/>
            </c:spPr>
            <c:extLst>
              <c:ext xmlns:c16="http://schemas.microsoft.com/office/drawing/2014/chart" uri="{C3380CC4-5D6E-409C-BE32-E72D297353CC}">
                <c16:uniqueId val="{00000007-03BC-4F52-99A0-521A6FB3DBD3}"/>
              </c:ext>
            </c:extLst>
          </c:dPt>
          <c:dPt>
            <c:idx val="10"/>
            <c:invertIfNegative val="0"/>
            <c:bubble3D val="0"/>
            <c:spPr>
              <a:solidFill>
                <a:srgbClr val="B4B4B4"/>
              </a:solidFill>
              <a:ln>
                <a:noFill/>
              </a:ln>
              <a:effectLst/>
            </c:spPr>
            <c:extLst>
              <c:ext xmlns:c16="http://schemas.microsoft.com/office/drawing/2014/chart" uri="{C3380CC4-5D6E-409C-BE32-E72D297353CC}">
                <c16:uniqueId val="{00000009-03BC-4F52-99A0-521A6FB3DBD3}"/>
              </c:ext>
            </c:extLst>
          </c:dPt>
          <c:dPt>
            <c:idx val="11"/>
            <c:invertIfNegative val="0"/>
            <c:bubble3D val="0"/>
            <c:spPr>
              <a:solidFill>
                <a:srgbClr val="83082A"/>
              </a:solidFill>
              <a:ln>
                <a:solidFill>
                  <a:srgbClr val="B4B4B4"/>
                </a:solidFill>
              </a:ln>
              <a:effectLst/>
            </c:spPr>
            <c:extLst>
              <c:ext xmlns:c16="http://schemas.microsoft.com/office/drawing/2014/chart" uri="{C3380CC4-5D6E-409C-BE32-E72D297353CC}">
                <c16:uniqueId val="{00000012-03BC-4F52-99A0-521A6FB3DBD3}"/>
              </c:ext>
            </c:extLst>
          </c:dPt>
          <c:dPt>
            <c:idx val="12"/>
            <c:invertIfNegative val="0"/>
            <c:bubble3D val="0"/>
            <c:spPr>
              <a:solidFill>
                <a:srgbClr val="B4B4B4"/>
              </a:solidFill>
              <a:ln>
                <a:noFill/>
              </a:ln>
              <a:effectLst/>
            </c:spPr>
            <c:extLst>
              <c:ext xmlns:c16="http://schemas.microsoft.com/office/drawing/2014/chart" uri="{C3380CC4-5D6E-409C-BE32-E72D297353CC}">
                <c16:uniqueId val="{0000000B-03BC-4F52-99A0-521A6FB3DBD3}"/>
              </c:ext>
            </c:extLst>
          </c:dPt>
          <c:dPt>
            <c:idx val="15"/>
            <c:invertIfNegative val="0"/>
            <c:bubble3D val="0"/>
            <c:spPr>
              <a:solidFill>
                <a:srgbClr val="B4B4B4"/>
              </a:solidFill>
              <a:ln>
                <a:solidFill>
                  <a:srgbClr val="B4B4B4"/>
                </a:solidFill>
              </a:ln>
              <a:effectLst/>
            </c:spPr>
            <c:extLst>
              <c:ext xmlns:c16="http://schemas.microsoft.com/office/drawing/2014/chart" uri="{C3380CC4-5D6E-409C-BE32-E72D297353CC}">
                <c16:uniqueId val="{0000000D-03BC-4F52-99A0-521A6FB3DBD3}"/>
              </c:ext>
            </c:extLst>
          </c:dPt>
          <c:dPt>
            <c:idx val="16"/>
            <c:invertIfNegative val="0"/>
            <c:bubble3D val="0"/>
            <c:spPr>
              <a:solidFill>
                <a:srgbClr val="B4B4B4"/>
              </a:solidFill>
              <a:ln>
                <a:solidFill>
                  <a:srgbClr val="B4B4B4"/>
                </a:solidFill>
              </a:ln>
              <a:effectLst/>
            </c:spPr>
            <c:extLst>
              <c:ext xmlns:c16="http://schemas.microsoft.com/office/drawing/2014/chart" uri="{C3380CC4-5D6E-409C-BE32-E72D297353CC}">
                <c16:uniqueId val="{0000000F-03BC-4F52-99A0-521A6FB3DBD3}"/>
              </c:ext>
            </c:extLst>
          </c:dPt>
          <c:dLbls>
            <c:numFmt formatCode="0%" sourceLinked="0"/>
            <c:spPr>
              <a:noFill/>
              <a:ln>
                <a:noFill/>
              </a:ln>
              <a:effectLst/>
            </c:spPr>
            <c:txPr>
              <a:bodyPr rot="0" spcFirstLastPara="1" vertOverflow="ellipsis" vert="horz" wrap="square" anchor="ctr" anchorCtr="1"/>
              <a:lstStyle/>
              <a:p>
                <a:pPr>
                  <a:defRPr sz="900" b="1" i="0" u="none" strike="noStrike" kern="1200" baseline="0">
                    <a:solidFill>
                      <a:srgbClr val="404040"/>
                    </a:solidFill>
                    <a:latin typeface="Century Gothic" panose="020B0502020202020204" pitchFamily="34" charset="0"/>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'2.4 G10'!$D$7:$D$24</c:f>
              <c:strCache>
                <c:ptCount val="18"/>
                <c:pt idx="0">
                  <c:v>RIO</c:v>
                </c:pt>
                <c:pt idx="1">
                  <c:v>BAL</c:v>
                </c:pt>
                <c:pt idx="2">
                  <c:v>GAL</c:v>
                </c:pt>
                <c:pt idx="3">
                  <c:v>CNT</c:v>
                </c:pt>
                <c:pt idx="4">
                  <c:v>CLM</c:v>
                </c:pt>
                <c:pt idx="5">
                  <c:v>EXT</c:v>
                </c:pt>
                <c:pt idx="6">
                  <c:v>AND</c:v>
                </c:pt>
                <c:pt idx="7">
                  <c:v>CYL</c:v>
                </c:pt>
                <c:pt idx="8">
                  <c:v>ARA</c:v>
                </c:pt>
                <c:pt idx="9">
                  <c:v>CVA</c:v>
                </c:pt>
                <c:pt idx="10">
                  <c:v>MUR</c:v>
                </c:pt>
                <c:pt idx="11">
                  <c:v>TOT. NAC.</c:v>
                </c:pt>
                <c:pt idx="12">
                  <c:v>MAD</c:v>
                </c:pt>
                <c:pt idx="13">
                  <c:v>NAV</c:v>
                </c:pt>
                <c:pt idx="14">
                  <c:v>AST</c:v>
                </c:pt>
                <c:pt idx="15">
                  <c:v>CAN</c:v>
                </c:pt>
                <c:pt idx="16">
                  <c:v>CAT</c:v>
                </c:pt>
                <c:pt idx="17">
                  <c:v>PVA</c:v>
                </c:pt>
              </c:strCache>
            </c:strRef>
          </c:cat>
          <c:val>
            <c:numRef>
              <c:f>'2.4 G10'!$E$7:$E$24</c:f>
              <c:numCache>
                <c:formatCode>0%</c:formatCode>
                <c:ptCount val="18"/>
                <c:pt idx="0">
                  <c:v>0.94211202117344184</c:v>
                </c:pt>
                <c:pt idx="1">
                  <c:v>0.8880885124274317</c:v>
                </c:pt>
                <c:pt idx="2">
                  <c:v>0.87562466046282239</c:v>
                </c:pt>
                <c:pt idx="3">
                  <c:v>0.8751255213532867</c:v>
                </c:pt>
                <c:pt idx="4">
                  <c:v>0.85170620545055453</c:v>
                </c:pt>
                <c:pt idx="5">
                  <c:v>0.79959058562516871</c:v>
                </c:pt>
                <c:pt idx="6">
                  <c:v>0.7797585159178968</c:v>
                </c:pt>
                <c:pt idx="7">
                  <c:v>0.77798890515097574</c:v>
                </c:pt>
                <c:pt idx="8">
                  <c:v>0.76154515292182168</c:v>
                </c:pt>
                <c:pt idx="9">
                  <c:v>0.75777168707499187</c:v>
                </c:pt>
                <c:pt idx="10">
                  <c:v>0.73875650348805511</c:v>
                </c:pt>
                <c:pt idx="11">
                  <c:v>0.69667469010112681</c:v>
                </c:pt>
                <c:pt idx="12">
                  <c:v>0.66956405383712303</c:v>
                </c:pt>
                <c:pt idx="13">
                  <c:v>0.64148889412927868</c:v>
                </c:pt>
                <c:pt idx="14">
                  <c:v>0.61539852331266609</c:v>
                </c:pt>
                <c:pt idx="15">
                  <c:v>0.57751280580173481</c:v>
                </c:pt>
                <c:pt idx="16">
                  <c:v>0.57229248523627396</c:v>
                </c:pt>
                <c:pt idx="17">
                  <c:v>0.53066527603941127</c:v>
                </c:pt>
              </c:numCache>
            </c:numRef>
          </c:val>
          <c:extLst>
            <c:ext xmlns:c16="http://schemas.microsoft.com/office/drawing/2014/chart" uri="{C3380CC4-5D6E-409C-BE32-E72D297353CC}">
              <c16:uniqueId val="{00000010-03BC-4F52-99A0-521A6FB3DBD3}"/>
            </c:ext>
          </c:extLst>
        </c:ser>
        <c:dLbls>
          <c:dLblPos val="outEnd"/>
          <c:showLegendKey val="0"/>
          <c:showVal val="1"/>
          <c:showCatName val="0"/>
          <c:showSerName val="0"/>
          <c:showPercent val="0"/>
          <c:showBubbleSize val="0"/>
        </c:dLbls>
        <c:gapWidth val="150"/>
        <c:axId val="544641104"/>
        <c:axId val="544641432"/>
      </c:barChart>
      <c:catAx>
        <c:axId val="544641104"/>
        <c:scaling>
          <c:orientation val="minMax"/>
        </c:scaling>
        <c:delete val="0"/>
        <c:axPos val="b"/>
        <c:numFmt formatCode="General" sourceLinked="1"/>
        <c:majorTickMark val="none"/>
        <c:minorTickMark val="none"/>
        <c:tickLblPos val="nextTo"/>
        <c:spPr>
          <a:noFill/>
          <a:ln w="9525" cap="flat" cmpd="sng" algn="ctr">
            <a:solidFill>
              <a:srgbClr val="404040"/>
            </a:solidFill>
            <a:round/>
          </a:ln>
          <a:effectLst/>
        </c:spPr>
        <c:txPr>
          <a:bodyPr rot="0" spcFirstLastPara="1" vertOverflow="ellipsis" wrap="square" anchor="ctr" anchorCtr="1"/>
          <a:lstStyle/>
          <a:p>
            <a:pPr>
              <a:defRPr sz="800" b="1" i="0" u="none" strike="noStrike" kern="1200" baseline="0">
                <a:solidFill>
                  <a:srgbClr val="404040"/>
                </a:solidFill>
                <a:latin typeface="Century Gothic" panose="020B0502020202020204" pitchFamily="34" charset="0"/>
                <a:ea typeface="+mn-ea"/>
                <a:cs typeface="+mn-cs"/>
              </a:defRPr>
            </a:pPr>
            <a:endParaRPr lang="es-ES"/>
          </a:p>
        </c:txPr>
        <c:crossAx val="544641432"/>
        <c:crosses val="autoZero"/>
        <c:auto val="0"/>
        <c:lblAlgn val="ctr"/>
        <c:lblOffset val="100"/>
        <c:noMultiLvlLbl val="0"/>
      </c:catAx>
      <c:valAx>
        <c:axId val="544641432"/>
        <c:scaling>
          <c:orientation val="minMax"/>
        </c:scaling>
        <c:delete val="1"/>
        <c:axPos val="l"/>
        <c:numFmt formatCode="#,##0" sourceLinked="0"/>
        <c:majorTickMark val="none"/>
        <c:minorTickMark val="none"/>
        <c:tickLblPos val="nextTo"/>
        <c:crossAx val="54464110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900" b="1">
          <a:solidFill>
            <a:sysClr val="windowText" lastClr="000000"/>
          </a:solidFill>
          <a:latin typeface="Century Gothic" panose="020B0502020202020204" pitchFamily="34" charset="0"/>
        </a:defRPr>
      </a:pPr>
      <a:endParaRPr lang="es-ES"/>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_xlchart.v1.0</cx:f>
      </cx:strDim>
      <cx:numDim type="val">
        <cx:f>_xlchart.v1.2</cx:f>
      </cx:numDim>
    </cx:data>
  </cx:chartData>
  <cx:chart>
    <cx:plotArea>
      <cx:plotAreaRegion>
        <cx:series layoutId="waterfall" uniqueId="{190DD0B9-86DE-48D7-92CA-487F5CA4CA5A}">
          <cx:tx>
            <cx:txData>
              <cx:f>_xlchart.v1.1</cx:f>
              <cx:v>Gasto</cx:v>
            </cx:txData>
          </cx:tx>
          <cx:spPr>
            <a:ln>
              <a:solidFill>
                <a:schemeClr val="bg1">
                  <a:lumMod val="50000"/>
                </a:schemeClr>
              </a:solidFill>
              <a:prstDash val="dash"/>
            </a:ln>
          </cx:spPr>
          <cx:dataPt idx="0">
            <cx:spPr>
              <a:solidFill>
                <a:srgbClr val="B4B4B4"/>
              </a:solidFill>
              <a:ln>
                <a:noFill/>
              </a:ln>
            </cx:spPr>
          </cx:dataPt>
          <cx:dataPt idx="4">
            <cx:spPr>
              <a:solidFill>
                <a:srgbClr val="404040"/>
              </a:solidFill>
              <a:ln>
                <a:noFill/>
              </a:ln>
            </cx:spPr>
          </cx:dataPt>
          <cx:dataLabels pos="outEnd">
            <cx:numFmt formatCode="#.##0,0" sourceLinked="0"/>
            <cx:txPr>
              <a:bodyPr vertOverflow="overflow" horzOverflow="overflow" wrap="square" lIns="0" tIns="0" rIns="0" bIns="0"/>
              <a:lstStyle/>
              <a:p>
                <a:pPr algn="ctr" rtl="0">
                  <a:defRPr sz="900" b="1" i="0">
                    <a:solidFill>
                      <a:srgbClr val="404040"/>
                    </a:solidFill>
                    <a:latin typeface="Century Gothic" panose="020B0502020202020204" pitchFamily="34" charset="0"/>
                    <a:ea typeface="Century Gothic" panose="020B0502020202020204" pitchFamily="34" charset="0"/>
                    <a:cs typeface="Century Gothic" panose="020B0502020202020204" pitchFamily="34" charset="0"/>
                  </a:defRPr>
                </a:pPr>
                <a:endParaRPr lang="es-ES" sz="900" b="1">
                  <a:solidFill>
                    <a:srgbClr val="404040"/>
                  </a:solidFill>
                  <a:latin typeface="Century Gothic" panose="020B0502020202020204" pitchFamily="34" charset="0"/>
                </a:endParaRPr>
              </a:p>
            </cx:txPr>
            <cx:visibility seriesName="0" categoryName="0" value="1"/>
            <cx:separator>, </cx:separator>
          </cx:dataLabels>
          <cx:dataId val="0"/>
          <cx:layoutPr>
            <cx:subtotals>
              <cx:idx val="4"/>
            </cx:subtotals>
          </cx:layoutPr>
        </cx:series>
      </cx:plotAreaRegion>
      <cx:axis id="0">
        <cx:catScaling gapWidth="0.5"/>
        <cx:tickLabels/>
        <cx:numFmt formatCode="@" sourceLinked="0"/>
        <cx:spPr>
          <a:ln>
            <a:solidFill>
              <a:srgbClr val="404040"/>
            </a:solidFill>
          </a:ln>
        </cx:spPr>
        <cx:txPr>
          <a:bodyPr vertOverflow="overflow" horzOverflow="overflow" wrap="square" lIns="0" tIns="0" rIns="0" bIns="0"/>
          <a:lstStyle/>
          <a:p>
            <a:pPr algn="ctr" rtl="0">
              <a:defRPr sz="600" b="1" i="0">
                <a:solidFill>
                  <a:srgbClr val="404040"/>
                </a:solidFill>
                <a:latin typeface="Century Gothic" panose="020B0502020202020204" pitchFamily="34" charset="0"/>
                <a:ea typeface="Century Gothic" panose="020B0502020202020204" pitchFamily="34" charset="0"/>
                <a:cs typeface="Century Gothic" panose="020B0502020202020204" pitchFamily="34" charset="0"/>
              </a:defRPr>
            </a:pPr>
            <a:endParaRPr lang="es-ES" sz="600" b="1">
              <a:solidFill>
                <a:srgbClr val="404040"/>
              </a:solidFill>
              <a:latin typeface="Century Gothic" panose="020B0502020202020204" pitchFamily="34" charset="0"/>
            </a:endParaRPr>
          </a:p>
        </cx:txPr>
      </cx:axis>
      <cx:axis id="1" hidden="1">
        <cx:valScaling/>
        <cx:tickLabels/>
        <cx:txPr>
          <a:bodyPr vertOverflow="overflow" horzOverflow="overflow" wrap="square" lIns="0" tIns="0" rIns="0" bIns="0"/>
          <a:lstStyle/>
          <a:p>
            <a:pPr algn="ctr" rtl="0">
              <a:defRPr sz="900" b="1" i="0">
                <a:solidFill>
                  <a:srgbClr val="404040"/>
                </a:solidFill>
                <a:latin typeface="Century Gothic" panose="020B0502020202020204" pitchFamily="34" charset="0"/>
                <a:ea typeface="Century Gothic" panose="020B0502020202020204" pitchFamily="34" charset="0"/>
                <a:cs typeface="Century Gothic" panose="020B0502020202020204" pitchFamily="34" charset="0"/>
              </a:defRPr>
            </a:pPr>
            <a:endParaRPr lang="es-ES" sz="900" b="1">
              <a:solidFill>
                <a:srgbClr val="404040"/>
              </a:solidFill>
              <a:latin typeface="Century Gothic" panose="020B0502020202020204" pitchFamily="34" charset="0"/>
            </a:endParaRPr>
          </a:p>
        </cx:txPr>
      </cx:axis>
    </cx:plotArea>
  </cx:chart>
  <cx:spPr>
    <a:ln>
      <a:noFill/>
    </a:ln>
  </cx:spPr>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strDim type="cat">
        <cx:f>_xlchart.v1.3</cx:f>
      </cx:strDim>
      <cx:numDim type="val">
        <cx:f>_xlchart.v1.4</cx:f>
      </cx:numDim>
    </cx:data>
  </cx:chartData>
  <cx:chart>
    <cx:plotArea>
      <cx:plotAreaRegion>
        <cx:series layoutId="waterfall" uniqueId="{973667AF-BB12-44F6-B425-8596BBD2CDA5}" formatIdx="1">
          <cx:tx>
            <cx:txData>
              <cx:f/>
              <cx:v/>
            </cx:txData>
          </cx:tx>
          <cx:dataPt idx="5">
            <cx:spPr>
              <a:solidFill>
                <a:srgbClr val="B4B4B4"/>
              </a:solidFill>
            </cx:spPr>
          </cx:dataPt>
          <cx:dataLabels>
            <cx:txPr>
              <a:bodyPr spcFirstLastPara="1" vertOverflow="ellipsis" horzOverflow="overflow" wrap="square" lIns="0" tIns="0" rIns="0" bIns="0" anchor="ctr" anchorCtr="1"/>
              <a:lstStyle/>
              <a:p>
                <a:pPr algn="ctr" rtl="0">
                  <a:defRPr sz="900" b="1">
                    <a:solidFill>
                      <a:srgbClr val="404040"/>
                    </a:solidFill>
                    <a:latin typeface="Century Gothic" panose="020B0502020202020204" pitchFamily="34" charset="0"/>
                    <a:ea typeface="Century Gothic" panose="020B0502020202020204" pitchFamily="34" charset="0"/>
                    <a:cs typeface="Century Gothic" panose="020B0502020202020204" pitchFamily="34" charset="0"/>
                  </a:defRPr>
                </a:pPr>
                <a:endParaRPr lang="en-US" sz="900" b="1" i="0" u="none" strike="noStrike" baseline="0">
                  <a:solidFill>
                    <a:srgbClr val="404040"/>
                  </a:solidFill>
                  <a:latin typeface="Century Gothic" panose="020B0502020202020204" pitchFamily="34" charset="0"/>
                </a:endParaRPr>
              </a:p>
            </cx:txPr>
          </cx:dataLabels>
          <cx:dataId val="0"/>
          <cx:layoutPr>
            <cx:subtotals>
              <cx:idx val="5"/>
            </cx:subtotals>
          </cx:layoutPr>
        </cx:series>
      </cx:plotAreaRegion>
      <cx:axis id="0">
        <cx:catScaling gapWidth="0.5"/>
        <cx:tickLabels/>
        <cx:spPr>
          <a:ln>
            <a:solidFill>
              <a:srgbClr val="404040"/>
            </a:solidFill>
          </a:ln>
        </cx:spPr>
        <cx:txPr>
          <a:bodyPr spcFirstLastPara="1" vertOverflow="ellipsis" horzOverflow="overflow" wrap="square" lIns="0" tIns="0" rIns="0" bIns="0" anchor="ctr" anchorCtr="1"/>
          <a:lstStyle/>
          <a:p>
            <a:pPr algn="ctr" rtl="0">
              <a:defRPr sz="800" b="1">
                <a:solidFill>
                  <a:srgbClr val="404040"/>
                </a:solidFill>
                <a:latin typeface="Century Gothic" panose="020B0502020202020204" pitchFamily="34" charset="0"/>
                <a:ea typeface="Century Gothic" panose="020B0502020202020204" pitchFamily="34" charset="0"/>
                <a:cs typeface="Century Gothic" panose="020B0502020202020204" pitchFamily="34" charset="0"/>
              </a:defRPr>
            </a:pPr>
            <a:endParaRPr lang="en-US" sz="800" b="1" i="0" u="none" strike="noStrike" baseline="0">
              <a:solidFill>
                <a:srgbClr val="404040"/>
              </a:solidFill>
              <a:latin typeface="Century Gothic" panose="020B0502020202020204" pitchFamily="34" charset="0"/>
            </a:endParaRPr>
          </a:p>
        </cx:txPr>
      </cx:axis>
      <cx:axis id="1" hidden="1">
        <cx:valScaling max="1.1000000000000001"/>
        <cx:tickLabels/>
        <cx:txPr>
          <a:bodyPr vertOverflow="overflow" horzOverflow="overflow" wrap="square" lIns="0" tIns="0" rIns="0" bIns="0"/>
          <a:lstStyle/>
          <a:p>
            <a:pPr algn="ctr" rtl="0">
              <a:defRPr sz="900" b="1" i="0">
                <a:solidFill>
                  <a:srgbClr val="404040"/>
                </a:solidFill>
                <a:latin typeface="Calibri" panose="020F0502020204030204" pitchFamily="34" charset="0"/>
                <a:ea typeface="Calibri" panose="020F0502020204030204" pitchFamily="34" charset="0"/>
                <a:cs typeface="Calibri" panose="020F0502020204030204" pitchFamily="34" charset="0"/>
              </a:defRPr>
            </a:pPr>
            <a:endParaRPr lang="en-GB" sz="900" b="1">
              <a:solidFill>
                <a:srgbClr val="404040"/>
              </a:solidFill>
            </a:endParaRPr>
          </a:p>
        </cx:txPr>
      </cx:axis>
    </cx:plotArea>
  </cx:chart>
  <cx:spPr>
    <a:ln>
      <a:noFill/>
    </a:ln>
  </cx:spPr>
</cx:chartSpace>
</file>

<file path=xl/charts/chartEx3.xml><?xml version="1.0" encoding="utf-8"?>
<cx:chartSpace xmlns:a="http://schemas.openxmlformats.org/drawingml/2006/main" xmlns:r="http://schemas.openxmlformats.org/officeDocument/2006/relationships" xmlns:cx="http://schemas.microsoft.com/office/drawing/2014/chartex">
  <cx:chartData>
    <cx:data id="0">
      <cx:strDim type="cat">
        <cx:f>_xlchart.v1.5</cx:f>
      </cx:strDim>
      <cx:numDim type="val">
        <cx:f>_xlchart.v1.6</cx:f>
      </cx:numDim>
    </cx:data>
  </cx:chartData>
  <cx:chart>
    <cx:plotArea>
      <cx:plotAreaRegion>
        <cx:series layoutId="waterfall" uniqueId="{973667AF-BB12-44F6-B425-8596BBD2CDA5}" formatIdx="1">
          <cx:tx>
            <cx:txData>
              <cx:f/>
              <cx:v/>
            </cx:txData>
          </cx:tx>
          <cx:dataPt idx="5">
            <cx:spPr>
              <a:solidFill>
                <a:srgbClr val="B4B4B4"/>
              </a:solidFill>
            </cx:spPr>
          </cx:dataPt>
          <cx:dataLabels>
            <cx:txPr>
              <a:bodyPr spcFirstLastPara="1" vertOverflow="ellipsis" horzOverflow="overflow" wrap="square" lIns="0" tIns="0" rIns="0" bIns="0" anchor="ctr" anchorCtr="1"/>
              <a:lstStyle/>
              <a:p>
                <a:pPr algn="ctr" rtl="0">
                  <a:defRPr sz="900" b="1">
                    <a:solidFill>
                      <a:srgbClr val="404040"/>
                    </a:solidFill>
                    <a:latin typeface="Century Gothic" panose="020B0502020202020204" pitchFamily="34" charset="0"/>
                    <a:ea typeface="Century Gothic" panose="020B0502020202020204" pitchFamily="34" charset="0"/>
                    <a:cs typeface="Century Gothic" panose="020B0502020202020204" pitchFamily="34" charset="0"/>
                  </a:defRPr>
                </a:pPr>
                <a:endParaRPr lang="en-US" sz="900" b="1" i="0" u="none" strike="noStrike" baseline="0">
                  <a:solidFill>
                    <a:srgbClr val="404040"/>
                  </a:solidFill>
                  <a:latin typeface="Century Gothic" panose="020B0502020202020204" pitchFamily="34" charset="0"/>
                </a:endParaRPr>
              </a:p>
            </cx:txPr>
          </cx:dataLabels>
          <cx:dataId val="0"/>
          <cx:layoutPr>
            <cx:subtotals>
              <cx:idx val="5"/>
            </cx:subtotals>
          </cx:layoutPr>
        </cx:series>
      </cx:plotAreaRegion>
      <cx:axis id="0">
        <cx:catScaling gapWidth="0.5"/>
        <cx:tickLabels/>
        <cx:spPr>
          <a:ln>
            <a:solidFill>
              <a:srgbClr val="404040"/>
            </a:solidFill>
          </a:ln>
        </cx:spPr>
        <cx:txPr>
          <a:bodyPr spcFirstLastPara="1" vertOverflow="ellipsis" horzOverflow="overflow" wrap="square" lIns="0" tIns="0" rIns="0" bIns="0" anchor="ctr" anchorCtr="1"/>
          <a:lstStyle/>
          <a:p>
            <a:pPr algn="ctr" rtl="0">
              <a:defRPr sz="800" b="1">
                <a:solidFill>
                  <a:srgbClr val="404040"/>
                </a:solidFill>
                <a:latin typeface="Century Gothic" panose="020B0502020202020204" pitchFamily="34" charset="0"/>
                <a:ea typeface="Century Gothic" panose="020B0502020202020204" pitchFamily="34" charset="0"/>
                <a:cs typeface="Century Gothic" panose="020B0502020202020204" pitchFamily="34" charset="0"/>
              </a:defRPr>
            </a:pPr>
            <a:endParaRPr lang="en-US" sz="800" b="1" i="0" u="none" strike="noStrike" baseline="0">
              <a:solidFill>
                <a:srgbClr val="404040"/>
              </a:solidFill>
              <a:latin typeface="Century Gothic" panose="020B0502020202020204" pitchFamily="34" charset="0"/>
            </a:endParaRPr>
          </a:p>
        </cx:txPr>
      </cx:axis>
      <cx:axis id="1" hidden="1">
        <cx:valScaling max="1.1000000000000001"/>
        <cx:tickLabels/>
        <cx:txPr>
          <a:bodyPr vertOverflow="overflow" horzOverflow="overflow" wrap="square" lIns="0" tIns="0" rIns="0" bIns="0"/>
          <a:lstStyle/>
          <a:p>
            <a:pPr algn="ctr" rtl="0">
              <a:defRPr sz="900" b="1" i="0">
                <a:solidFill>
                  <a:srgbClr val="404040"/>
                </a:solidFill>
                <a:latin typeface="Calibri" panose="020F0502020204030204" pitchFamily="34" charset="0"/>
                <a:ea typeface="Calibri" panose="020F0502020204030204" pitchFamily="34" charset="0"/>
                <a:cs typeface="Calibri" panose="020F0502020204030204" pitchFamily="34" charset="0"/>
              </a:defRPr>
            </a:pPr>
            <a:endParaRPr lang="en-GB" sz="900" b="1">
              <a:solidFill>
                <a:srgbClr val="404040"/>
              </a:solidFill>
            </a:endParaRPr>
          </a:p>
        </cx:txPr>
      </cx:axis>
    </cx:plotArea>
  </cx:chart>
  <cx:spPr>
    <a:ln>
      <a:noFill/>
    </a:ln>
  </cx:spPr>
</cx:chartSpace>
</file>

<file path=xl/charts/chartEx4.xml><?xml version="1.0" encoding="utf-8"?>
<cx:chartSpace xmlns:a="http://schemas.openxmlformats.org/drawingml/2006/main" xmlns:r="http://schemas.openxmlformats.org/officeDocument/2006/relationships" xmlns:cx="http://schemas.microsoft.com/office/drawing/2014/chartex">
  <cx:chartData>
    <cx:data id="0">
      <cx:strDim type="cat">
        <cx:f>_xlchart.v1.7</cx:f>
      </cx:strDim>
      <cx:numDim type="val">
        <cx:f>_xlchart.v1.9</cx:f>
      </cx:numDim>
    </cx:data>
  </cx:chartData>
  <cx:chart>
    <cx:plotArea>
      <cx:plotAreaRegion>
        <cx:series layoutId="waterfall" uniqueId="{00000000-F78F-47F4-8949-C44B38CEF9F6}" formatIdx="0">
          <cx:tx>
            <cx:txData>
              <cx:f>_xlchart.v1.8</cx:f>
              <cx:v>Neto</cx:v>
            </cx:txData>
          </cx:tx>
          <cx:spPr>
            <a:ln>
              <a:solidFill>
                <a:srgbClr val="404040"/>
              </a:solidFill>
              <a:prstDash val="lgDash"/>
            </a:ln>
          </cx:spPr>
          <cx:dataPt idx="0">
            <cx:spPr>
              <a:solidFill>
                <a:srgbClr val="83082A"/>
              </a:solidFill>
              <a:ln>
                <a:noFill/>
              </a:ln>
            </cx:spPr>
          </cx:dataPt>
          <cx:dataPt idx="1">
            <cx:spPr>
              <a:ln>
                <a:noFill/>
              </a:ln>
            </cx:spPr>
          </cx:dataPt>
          <cx:dataPt idx="2">
            <cx:spPr>
              <a:solidFill>
                <a:srgbClr val="B4B4B4"/>
              </a:solidFill>
              <a:ln>
                <a:noFill/>
              </a:ln>
            </cx:spPr>
          </cx:dataPt>
          <cx:dataLabels>
            <cx:numFmt formatCode="_-* #.##0 €_-;-* #.##0 €_-;_-* &quot;-&quot; €_-;_-@_-" sourceLinked="0"/>
            <cx:txPr>
              <a:bodyPr vertOverflow="overflow" horzOverflow="overflow" wrap="square" lIns="0" tIns="0" rIns="0" bIns="0"/>
              <a:lstStyle/>
              <a:p>
                <a:pPr algn="ctr" rtl="0">
                  <a:defRPr sz="900" b="1" i="0">
                    <a:solidFill>
                      <a:srgbClr val="404040"/>
                    </a:solidFill>
                    <a:latin typeface="Century Gothic" panose="020B0502020202020204" pitchFamily="34" charset="0"/>
                    <a:ea typeface="Century Gothic" panose="020B0502020202020204" pitchFamily="34" charset="0"/>
                    <a:cs typeface="Century Gothic" panose="020B0502020202020204" pitchFamily="34" charset="0"/>
                  </a:defRPr>
                </a:pPr>
                <a:endParaRPr lang="en-GB" sz="900" b="1">
                  <a:solidFill>
                    <a:srgbClr val="404040"/>
                  </a:solidFill>
                  <a:latin typeface="Century Gothic" panose="020B0502020202020204" pitchFamily="34" charset="0"/>
                </a:endParaRPr>
              </a:p>
            </cx:txPr>
            <cx:visibility seriesName="0" categoryName="0" value="1"/>
            <cx:separator>, </cx:separator>
          </cx:dataLabels>
          <cx:dataId val="0"/>
          <cx:layoutPr>
            <cx:visibility connectorLines="1"/>
            <cx:subtotals>
              <cx:idx val="2"/>
            </cx:subtotals>
          </cx:layoutPr>
        </cx:series>
      </cx:plotAreaRegion>
      <cx:axis id="0">
        <cx:catScaling gapWidth="0.5"/>
        <cx:tickLabels/>
        <cx:spPr>
          <a:ln>
            <a:solidFill>
              <a:srgbClr val="404040"/>
            </a:solidFill>
          </a:ln>
        </cx:spPr>
        <cx:txPr>
          <a:bodyPr spcFirstLastPara="1" vertOverflow="ellipsis" horzOverflow="overflow" wrap="square" lIns="0" tIns="0" rIns="0" bIns="0" anchor="ctr" anchorCtr="1"/>
          <a:lstStyle/>
          <a:p>
            <a:pPr algn="ctr" rtl="0">
              <a:defRPr sz="900" b="1">
                <a:solidFill>
                  <a:srgbClr val="404040"/>
                </a:solidFill>
                <a:latin typeface="Century Gothic" panose="020B0502020202020204" pitchFamily="34" charset="0"/>
                <a:ea typeface="Century Gothic" panose="020B0502020202020204" pitchFamily="34" charset="0"/>
                <a:cs typeface="Century Gothic" panose="020B0502020202020204" pitchFamily="34" charset="0"/>
              </a:defRPr>
            </a:pPr>
            <a:endParaRPr lang="en-US" sz="900" b="1" i="0" u="none" strike="noStrike" baseline="0">
              <a:solidFill>
                <a:srgbClr val="404040"/>
              </a:solidFill>
              <a:latin typeface="Century Gothic" panose="020B0502020202020204" pitchFamily="34" charset="0"/>
            </a:endParaRPr>
          </a:p>
        </cx:txPr>
      </cx:axis>
      <cx:axis id="1" hidden="1">
        <cx:valScaling/>
        <cx:tickLabels/>
        <cx:txPr>
          <a:bodyPr spcFirstLastPara="1" vertOverflow="ellipsis" horzOverflow="overflow" wrap="square" lIns="0" tIns="0" rIns="0" bIns="0" anchor="ctr" anchorCtr="1"/>
          <a:lstStyle/>
          <a:p>
            <a:pPr algn="ctr" rtl="0">
              <a:defRPr sz="900" b="1">
                <a:solidFill>
                  <a:srgbClr val="404040"/>
                </a:solidFill>
                <a:latin typeface="Century Gothic" panose="020B0502020202020204" pitchFamily="34" charset="0"/>
                <a:ea typeface="Century Gothic" panose="020B0502020202020204" pitchFamily="34" charset="0"/>
                <a:cs typeface="Century Gothic" panose="020B0502020202020204" pitchFamily="34" charset="0"/>
              </a:defRPr>
            </a:pPr>
            <a:endParaRPr lang="en-US" sz="900" b="1" i="0" u="none" strike="noStrike" baseline="0">
              <a:solidFill>
                <a:srgbClr val="404040"/>
              </a:solidFill>
              <a:latin typeface="Century Gothic" panose="020B0502020202020204" pitchFamily="34" charset="0"/>
            </a:endParaRPr>
          </a:p>
        </cx:txPr>
      </cx:axis>
    </cx:plotArea>
  </cx:chart>
  <cx:spPr>
    <a:ln>
      <a:noFill/>
    </a:ln>
  </cx:spPr>
</cx:chartSpace>
</file>

<file path=xl/charts/chartEx5.xml><?xml version="1.0" encoding="utf-8"?>
<cx:chartSpace xmlns:a="http://schemas.openxmlformats.org/drawingml/2006/main" xmlns:r="http://schemas.openxmlformats.org/officeDocument/2006/relationships" xmlns:cx="http://schemas.microsoft.com/office/drawing/2014/chartex">
  <cx:chartData>
    <cx:data id="0">
      <cx:strDim type="cat">
        <cx:f>_xlchart.v1.10</cx:f>
      </cx:strDim>
      <cx:numDim type="val">
        <cx:f>_xlchart.v1.12</cx:f>
      </cx:numDim>
    </cx:data>
  </cx:chartData>
  <cx:chart>
    <cx:plotArea>
      <cx:plotAreaRegion>
        <cx:series layoutId="waterfall" uniqueId="{00000003-34AD-457F-B43D-25597CC00D36}" formatIdx="2">
          <cx:tx>
            <cx:txData>
              <cx:f>_xlchart.v1.11</cx:f>
              <cx:v>Bruto</cx:v>
            </cx:txData>
          </cx:tx>
          <cx:spPr>
            <a:solidFill>
              <a:srgbClr val="83082A"/>
            </a:solidFill>
            <a:ln>
              <a:solidFill>
                <a:srgbClr val="404040"/>
              </a:solidFill>
              <a:prstDash val="dash"/>
            </a:ln>
          </cx:spPr>
          <cx:dataPt idx="0">
            <cx:spPr>
              <a:ln>
                <a:noFill/>
              </a:ln>
            </cx:spPr>
          </cx:dataPt>
          <cx:dataPt idx="1">
            <cx:spPr>
              <a:ln>
                <a:noFill/>
              </a:ln>
            </cx:spPr>
          </cx:dataPt>
          <cx:dataPt idx="2">
            <cx:spPr>
              <a:solidFill>
                <a:srgbClr val="B4B4B4"/>
              </a:solidFill>
              <a:ln>
                <a:noFill/>
              </a:ln>
            </cx:spPr>
          </cx:dataPt>
          <cx:dataLabels>
            <cx:numFmt formatCode="_-* #.##0 €_-;-* #.##0 €_-;_-* &quot;-&quot; €_-;_-@_-" sourceLinked="0"/>
            <cx:txPr>
              <a:bodyPr vertOverflow="overflow" horzOverflow="overflow" wrap="square" lIns="0" tIns="0" rIns="0" bIns="0"/>
              <a:lstStyle/>
              <a:p>
                <a:pPr algn="ctr" rtl="0">
                  <a:defRPr sz="900" b="1" i="0">
                    <a:solidFill>
                      <a:srgbClr val="404040"/>
                    </a:solidFill>
                    <a:latin typeface="Century Gothic" panose="020B0502020202020204" pitchFamily="34" charset="0"/>
                    <a:ea typeface="Century Gothic" panose="020B0502020202020204" pitchFamily="34" charset="0"/>
                    <a:cs typeface="Century Gothic" panose="020B0502020202020204" pitchFamily="34" charset="0"/>
                  </a:defRPr>
                </a:pPr>
                <a:endParaRPr lang="en-GB" sz="900" b="1">
                  <a:solidFill>
                    <a:srgbClr val="404040"/>
                  </a:solidFill>
                  <a:latin typeface="Century Gothic" panose="020B0502020202020204" pitchFamily="34" charset="0"/>
                </a:endParaRPr>
              </a:p>
            </cx:txPr>
            <cx:visibility seriesName="0" categoryName="0" value="1"/>
            <cx:separator>, </cx:separator>
          </cx:dataLabels>
          <cx:dataId val="0"/>
          <cx:layoutPr>
            <cx:visibility connectorLines="1"/>
            <cx:subtotals>
              <cx:idx val="2"/>
            </cx:subtotals>
          </cx:layoutPr>
        </cx:series>
      </cx:plotAreaRegion>
      <cx:axis id="0">
        <cx:catScaling gapWidth="0.5"/>
        <cx:tickLabels/>
        <cx:spPr>
          <a:ln>
            <a:solidFill>
              <a:srgbClr val="404040"/>
            </a:solidFill>
          </a:ln>
        </cx:spPr>
        <cx:txPr>
          <a:bodyPr spcFirstLastPara="1" vertOverflow="ellipsis" horzOverflow="overflow" wrap="square" lIns="0" tIns="0" rIns="0" bIns="0" anchor="ctr" anchorCtr="1"/>
          <a:lstStyle/>
          <a:p>
            <a:pPr algn="ctr" rtl="0">
              <a:defRPr sz="900" b="1">
                <a:solidFill>
                  <a:srgbClr val="404040"/>
                </a:solidFill>
                <a:latin typeface="Century Gothic" panose="020B0502020202020204" pitchFamily="34" charset="0"/>
                <a:ea typeface="Century Gothic" panose="020B0502020202020204" pitchFamily="34" charset="0"/>
                <a:cs typeface="Century Gothic" panose="020B0502020202020204" pitchFamily="34" charset="0"/>
              </a:defRPr>
            </a:pPr>
            <a:endParaRPr lang="en-US" sz="900" b="1" i="0" u="none" strike="noStrike" baseline="0">
              <a:solidFill>
                <a:srgbClr val="404040"/>
              </a:solidFill>
              <a:latin typeface="Century Gothic" panose="020B0502020202020204" pitchFamily="34" charset="0"/>
            </a:endParaRPr>
          </a:p>
        </cx:txPr>
      </cx:axis>
      <cx:axis id="1" hidden="1">
        <cx:valScaling/>
        <cx:tickLabels/>
        <cx:txPr>
          <a:bodyPr spcFirstLastPara="1" vertOverflow="ellipsis" horzOverflow="overflow" wrap="square" lIns="0" tIns="0" rIns="0" bIns="0" anchor="ctr" anchorCtr="1"/>
          <a:lstStyle/>
          <a:p>
            <a:pPr algn="ctr" rtl="0">
              <a:defRPr b="1">
                <a:solidFill>
                  <a:srgbClr val="404040"/>
                </a:solidFill>
                <a:latin typeface="Century Gothic" panose="020B0502020202020204" pitchFamily="34" charset="0"/>
                <a:ea typeface="Century Gothic" panose="020B0502020202020204" pitchFamily="34" charset="0"/>
                <a:cs typeface="Century Gothic" panose="020B0502020202020204" pitchFamily="34" charset="0"/>
              </a:defRPr>
            </a:pPr>
            <a:endParaRPr lang="en-US" sz="900" b="1" i="0" u="none" strike="noStrike" baseline="0">
              <a:solidFill>
                <a:srgbClr val="404040"/>
              </a:solidFill>
              <a:latin typeface="Century Gothic" panose="020B0502020202020204" pitchFamily="34" charset="0"/>
            </a:endParaRPr>
          </a:p>
        </cx:txPr>
      </cx:axis>
    </cx:plotArea>
  </cx:chart>
  <cx:spPr>
    <a:ln>
      <a:noFill/>
    </a:ln>
  </cx:spPr>
</cx:chartSpace>
</file>

<file path=xl/charts/chartEx6.xml><?xml version="1.0" encoding="utf-8"?>
<cx:chartSpace xmlns:a="http://schemas.openxmlformats.org/drawingml/2006/main" xmlns:r="http://schemas.openxmlformats.org/officeDocument/2006/relationships" xmlns:cx="http://schemas.microsoft.com/office/drawing/2014/chartex">
  <cx:chartData>
    <cx:data id="0">
      <cx:strDim type="cat">
        <cx:f>_xlchart.v1.13</cx:f>
      </cx:strDim>
      <cx:numDim type="val">
        <cx:f>_xlchart.v1.15</cx:f>
      </cx:numDim>
    </cx:data>
  </cx:chartData>
  <cx:chart>
    <cx:plotArea>
      <cx:plotAreaRegion>
        <cx:series layoutId="waterfall" uniqueId="{190DD0B9-86DE-48D7-92CA-487F5CA4CA5A}">
          <cx:tx>
            <cx:txData>
              <cx:f>_xlchart.v1.14</cx:f>
              <cx:v>Coste/Impacto</cx:v>
            </cx:txData>
          </cx:tx>
          <cx:spPr>
            <a:ln>
              <a:noFill/>
              <a:prstDash val="dash"/>
            </a:ln>
          </cx:spPr>
          <cx:dataPt idx="0">
            <cx:spPr>
              <a:solidFill>
                <a:srgbClr val="B4B4B4"/>
              </a:solidFill>
            </cx:spPr>
          </cx:dataPt>
          <cx:dataPt idx="2">
            <cx:spPr>
              <a:solidFill>
                <a:srgbClr val="404040"/>
              </a:solidFill>
            </cx:spPr>
          </cx:dataPt>
          <cx:dataLabels pos="outEnd">
            <cx:numFmt formatCode="#.##0,0" sourceLinked="0"/>
            <cx:txPr>
              <a:bodyPr vertOverflow="overflow" horzOverflow="overflow" wrap="square" lIns="0" tIns="0" rIns="0" bIns="0"/>
              <a:lstStyle/>
              <a:p>
                <a:pPr algn="ctr" rtl="0">
                  <a:defRPr sz="900" b="1" i="0">
                    <a:solidFill>
                      <a:srgbClr val="404040"/>
                    </a:solidFill>
                    <a:latin typeface="Century Gothic" panose="020B0502020202020204" pitchFamily="34" charset="0"/>
                    <a:ea typeface="Century Gothic" panose="020B0502020202020204" pitchFamily="34" charset="0"/>
                    <a:cs typeface="Century Gothic" panose="020B0502020202020204" pitchFamily="34" charset="0"/>
                  </a:defRPr>
                </a:pPr>
                <a:endParaRPr lang="es-ES" sz="900" b="1">
                  <a:solidFill>
                    <a:srgbClr val="404040"/>
                  </a:solidFill>
                  <a:latin typeface="Century Gothic" panose="020B0502020202020204" pitchFamily="34" charset="0"/>
                </a:endParaRPr>
              </a:p>
            </cx:txPr>
            <cx:visibility seriesName="0" categoryName="0" value="1"/>
            <cx:separator>, </cx:separator>
          </cx:dataLabels>
          <cx:dataId val="0"/>
          <cx:layoutPr>
            <cx:subtotals>
              <cx:idx val="2"/>
            </cx:subtotals>
          </cx:layoutPr>
        </cx:series>
      </cx:plotAreaRegion>
      <cx:axis id="0">
        <cx:catScaling gapWidth="0.5"/>
        <cx:tickLabels/>
        <cx:spPr>
          <a:ln>
            <a:solidFill>
              <a:srgbClr val="404040"/>
            </a:solidFill>
          </a:ln>
        </cx:spPr>
        <cx:txPr>
          <a:bodyPr vertOverflow="overflow" horzOverflow="overflow" wrap="square" lIns="0" tIns="0" rIns="0" bIns="0"/>
          <a:lstStyle/>
          <a:p>
            <a:pPr algn="ctr" rtl="0">
              <a:defRPr sz="800" b="1" i="0">
                <a:solidFill>
                  <a:srgbClr val="404040"/>
                </a:solidFill>
                <a:latin typeface="Century Gothic" panose="020B0502020202020204" pitchFamily="34" charset="0"/>
                <a:ea typeface="Century Gothic" panose="020B0502020202020204" pitchFamily="34" charset="0"/>
                <a:cs typeface="Century Gothic" panose="020B0502020202020204" pitchFamily="34" charset="0"/>
              </a:defRPr>
            </a:pPr>
            <a:endParaRPr lang="es-ES" sz="800" b="1">
              <a:solidFill>
                <a:srgbClr val="404040"/>
              </a:solidFill>
              <a:latin typeface="Century Gothic" panose="020B0502020202020204" pitchFamily="34" charset="0"/>
            </a:endParaRPr>
          </a:p>
        </cx:txPr>
      </cx:axis>
      <cx:axis id="1" hidden="1">
        <cx:valScaling/>
        <cx:tickLabels/>
        <cx:txPr>
          <a:bodyPr vertOverflow="overflow" horzOverflow="overflow" wrap="square" lIns="0" tIns="0" rIns="0" bIns="0"/>
          <a:lstStyle/>
          <a:p>
            <a:pPr algn="ctr" rtl="0">
              <a:defRPr sz="900" b="1" i="0">
                <a:solidFill>
                  <a:srgbClr val="404040"/>
                </a:solidFill>
                <a:latin typeface="Century Gothic" panose="020B0502020202020204" pitchFamily="34" charset="0"/>
                <a:ea typeface="Century Gothic" panose="020B0502020202020204" pitchFamily="34" charset="0"/>
                <a:cs typeface="Century Gothic" panose="020B0502020202020204" pitchFamily="34" charset="0"/>
              </a:defRPr>
            </a:pPr>
            <a:endParaRPr lang="es-ES" sz="900" b="1">
              <a:solidFill>
                <a:srgbClr val="404040"/>
              </a:solidFill>
              <a:latin typeface="Century Gothic" panose="020B0502020202020204" pitchFamily="34" charset="0"/>
            </a:endParaRPr>
          </a:p>
        </cx:txPr>
      </cx:axis>
    </cx:plotArea>
  </cx:chart>
  <cx:spPr>
    <a:ln>
      <a:noFill/>
    </a:ln>
  </cx:spPr>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withinLinearReversed" id="23">
  <a:schemeClr val="accent3"/>
</cs:colorStyle>
</file>

<file path=xl/charts/colors15.xml><?xml version="1.0" encoding="utf-8"?>
<cs:colorStyle xmlns:cs="http://schemas.microsoft.com/office/drawing/2012/chartStyle" xmlns:a="http://schemas.openxmlformats.org/drawingml/2006/main" meth="withinLinearReversed" id="23">
  <a:schemeClr val="accent3"/>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withinLinear" id="14">
  <a:schemeClr val="accent1"/>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withinLinear" id="14">
  <a:schemeClr val="accent1"/>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44.xml><?xml version="1.0" encoding="utf-8"?>
<cs:colorStyle xmlns:cs="http://schemas.microsoft.com/office/drawing/2012/chartStyle" xmlns:a="http://schemas.openxmlformats.org/drawingml/2006/main" meth="withinLinear" id="16">
  <a:schemeClr val="accent3"/>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withinLinearReversed" id="23">
  <a:schemeClr val="accent3"/>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2.xml><?xml version="1.0" encoding="utf-8"?>
<cs:colorStyle xmlns:cs="http://schemas.microsoft.com/office/drawing/2012/chartStyle" xmlns:a="http://schemas.openxmlformats.org/drawingml/2006/main" meth="withinLinear" id="17">
  <a:schemeClr val="accent4"/>
</cs:colorStyle>
</file>

<file path=xl/charts/colors6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95">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3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395">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35.xml><?xml version="1.0" encoding="utf-8"?>
<cs:chartStyle xmlns:cs="http://schemas.microsoft.com/office/drawing/2012/chartStyle" xmlns:a="http://schemas.openxmlformats.org/drawingml/2006/main" id="395">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3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4.xml><?xml version="1.0" encoding="utf-8"?>
<cs:chartStyle xmlns:cs="http://schemas.microsoft.com/office/drawing/2012/chartStyle" xmlns:a="http://schemas.openxmlformats.org/drawingml/2006/main" id="395">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85.xml><?xml version="1.0" encoding="utf-8"?>
<cs:chartStyle xmlns:cs="http://schemas.microsoft.com/office/drawing/2012/chartStyle" xmlns:a="http://schemas.openxmlformats.org/drawingml/2006/main" id="395">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86.xml><?xml version="1.0" encoding="utf-8"?>
<cs:chartStyle xmlns:cs="http://schemas.microsoft.com/office/drawing/2012/chartStyle" xmlns:a="http://schemas.openxmlformats.org/drawingml/2006/main" id="395">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87.xml><?xml version="1.0" encoding="utf-8"?>
<cs:chartStyle xmlns:cs="http://schemas.microsoft.com/office/drawing/2012/chartStyle" xmlns:a="http://schemas.openxmlformats.org/drawingml/2006/main" id="395">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3.xml.rels><?xml version="1.0" encoding="UTF-8" standalone="yes"?>
<Relationships xmlns="http://schemas.openxmlformats.org/package/2006/relationships"><Relationship Id="rId1" Type="http://schemas.microsoft.com/office/2014/relationships/chartEx" Target="../charts/chartEx1.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9.xml.rels><?xml version="1.0" encoding="UTF-8" standalone="yes"?>
<Relationships xmlns="http://schemas.openxmlformats.org/package/2006/relationships"><Relationship Id="rId1" Type="http://schemas.microsoft.com/office/2014/relationships/chartEx" Target="../charts/chartEx2.xml"/></Relationships>
</file>

<file path=xl/drawings/_rels/drawing40.xml.rels><?xml version="1.0" encoding="UTF-8" standalone="yes"?>
<Relationships xmlns="http://schemas.openxmlformats.org/package/2006/relationships"><Relationship Id="rId1" Type="http://schemas.microsoft.com/office/2014/relationships/chartEx" Target="../charts/chartEx3.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52.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54.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56.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58.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50.xml"/></Relationships>
</file>

<file path=xl/drawings/_rels/drawing60.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62.xml.rels><?xml version="1.0" encoding="UTF-8" standalone="yes"?>
<Relationships xmlns="http://schemas.openxmlformats.org/package/2006/relationships"><Relationship Id="rId1" Type="http://schemas.openxmlformats.org/officeDocument/2006/relationships/chart" Target="../charts/chart53.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54.xml"/></Relationships>
</file>

<file path=xl/drawings/_rels/drawing64.xml.rels><?xml version="1.0" encoding="UTF-8" standalone="yes"?>
<Relationships xmlns="http://schemas.openxmlformats.org/package/2006/relationships"><Relationship Id="rId1" Type="http://schemas.openxmlformats.org/officeDocument/2006/relationships/chart" Target="../charts/chart55.xml"/></Relationships>
</file>

<file path=xl/drawings/_rels/drawing65.xml.rels><?xml version="1.0" encoding="UTF-8" standalone="yes"?>
<Relationships xmlns="http://schemas.openxmlformats.org/package/2006/relationships"><Relationship Id="rId1" Type="http://schemas.openxmlformats.org/officeDocument/2006/relationships/chart" Target="../charts/chart56.xml"/></Relationships>
</file>

<file path=xl/drawings/_rels/drawing66.xml.rels><?xml version="1.0" encoding="UTF-8" standalone="yes"?>
<Relationships xmlns="http://schemas.openxmlformats.org/package/2006/relationships"><Relationship Id="rId1" Type="http://schemas.openxmlformats.org/officeDocument/2006/relationships/chart" Target="../charts/chart57.xml"/></Relationships>
</file>

<file path=xl/drawings/_rels/drawing67.xml.rels><?xml version="1.0" encoding="UTF-8" standalone="yes"?>
<Relationships xmlns="http://schemas.openxmlformats.org/package/2006/relationships"><Relationship Id="rId1" Type="http://schemas.openxmlformats.org/officeDocument/2006/relationships/chart" Target="../charts/chart58.xml"/></Relationships>
</file>

<file path=xl/drawings/_rels/drawing68.xml.rels><?xml version="1.0" encoding="UTF-8" standalone="yes"?>
<Relationships xmlns="http://schemas.openxmlformats.org/package/2006/relationships"><Relationship Id="rId1" Type="http://schemas.openxmlformats.org/officeDocument/2006/relationships/chart" Target="../charts/chart59.xml"/></Relationships>
</file>

<file path=xl/drawings/_rels/drawing69.xml.rels><?xml version="1.0" encoding="UTF-8" standalone="yes"?>
<Relationships xmlns="http://schemas.openxmlformats.org/package/2006/relationships"><Relationship Id="rId2" Type="http://schemas.openxmlformats.org/officeDocument/2006/relationships/chart" Target="../charts/chart61.xml"/><Relationship Id="rId1" Type="http://schemas.openxmlformats.org/officeDocument/2006/relationships/chart" Target="../charts/chart60.xml"/></Relationships>
</file>

<file path=xl/drawings/_rels/drawing70.xml.rels><?xml version="1.0" encoding="UTF-8" standalone="yes"?>
<Relationships xmlns="http://schemas.openxmlformats.org/package/2006/relationships"><Relationship Id="rId1" Type="http://schemas.openxmlformats.org/officeDocument/2006/relationships/chart" Target="../charts/chart62.xml"/></Relationships>
</file>

<file path=xl/drawings/_rels/drawing72.xml.rels><?xml version="1.0" encoding="UTF-8" standalone="yes"?>
<Relationships xmlns="http://schemas.openxmlformats.org/package/2006/relationships"><Relationship Id="rId3" Type="http://schemas.openxmlformats.org/officeDocument/2006/relationships/chart" Target="../charts/chart65.xml"/><Relationship Id="rId2" Type="http://schemas.openxmlformats.org/officeDocument/2006/relationships/chart" Target="../charts/chart64.xml"/><Relationship Id="rId1" Type="http://schemas.openxmlformats.org/officeDocument/2006/relationships/chart" Target="../charts/chart63.xml"/></Relationships>
</file>

<file path=xl/drawings/_rels/drawing73.xml.rels><?xml version="1.0" encoding="UTF-8" standalone="yes"?>
<Relationships xmlns="http://schemas.openxmlformats.org/package/2006/relationships"><Relationship Id="rId2" Type="http://schemas.openxmlformats.org/officeDocument/2006/relationships/chart" Target="../charts/chart67.xml"/><Relationship Id="rId1" Type="http://schemas.openxmlformats.org/officeDocument/2006/relationships/chart" Target="../charts/chart66.xml"/></Relationships>
</file>

<file path=xl/drawings/_rels/drawing74.xml.rels><?xml version="1.0" encoding="UTF-8" standalone="yes"?>
<Relationships xmlns="http://schemas.openxmlformats.org/package/2006/relationships"><Relationship Id="rId1" Type="http://schemas.openxmlformats.org/officeDocument/2006/relationships/chart" Target="../charts/chart68.xml"/></Relationships>
</file>

<file path=xl/drawings/_rels/drawing75.xml.rels><?xml version="1.0" encoding="UTF-8" standalone="yes"?>
<Relationships xmlns="http://schemas.openxmlformats.org/package/2006/relationships"><Relationship Id="rId3" Type="http://schemas.openxmlformats.org/officeDocument/2006/relationships/chart" Target="../charts/chart71.xml"/><Relationship Id="rId7" Type="http://schemas.openxmlformats.org/officeDocument/2006/relationships/chart" Target="../charts/chart75.xml"/><Relationship Id="rId2" Type="http://schemas.openxmlformats.org/officeDocument/2006/relationships/chart" Target="../charts/chart70.xml"/><Relationship Id="rId1" Type="http://schemas.openxmlformats.org/officeDocument/2006/relationships/chart" Target="../charts/chart69.xml"/><Relationship Id="rId6" Type="http://schemas.openxmlformats.org/officeDocument/2006/relationships/chart" Target="../charts/chart74.xml"/><Relationship Id="rId5" Type="http://schemas.openxmlformats.org/officeDocument/2006/relationships/chart" Target="../charts/chart73.xml"/><Relationship Id="rId4" Type="http://schemas.openxmlformats.org/officeDocument/2006/relationships/chart" Target="../charts/chart72.xml"/></Relationships>
</file>

<file path=xl/drawings/_rels/drawing77.xml.rels><?xml version="1.0" encoding="UTF-8" standalone="yes"?>
<Relationships xmlns="http://schemas.openxmlformats.org/package/2006/relationships"><Relationship Id="rId3" Type="http://schemas.openxmlformats.org/officeDocument/2006/relationships/chart" Target="../charts/chart78.xml"/><Relationship Id="rId2" Type="http://schemas.openxmlformats.org/officeDocument/2006/relationships/chart" Target="../charts/chart77.xml"/><Relationship Id="rId1" Type="http://schemas.openxmlformats.org/officeDocument/2006/relationships/chart" Target="../charts/chart76.xml"/><Relationship Id="rId5" Type="http://schemas.openxmlformats.org/officeDocument/2006/relationships/chart" Target="../charts/chart80.xml"/><Relationship Id="rId4" Type="http://schemas.openxmlformats.org/officeDocument/2006/relationships/chart" Target="../charts/chart79.xml"/></Relationships>
</file>

<file path=xl/drawings/_rels/drawing79.xml.rels><?xml version="1.0" encoding="UTF-8" standalone="yes"?>
<Relationships xmlns="http://schemas.openxmlformats.org/package/2006/relationships"><Relationship Id="rId1" Type="http://schemas.openxmlformats.org/officeDocument/2006/relationships/chart" Target="../charts/chart8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0.xml.rels><?xml version="1.0" encoding="UTF-8" standalone="yes"?>
<Relationships xmlns="http://schemas.openxmlformats.org/package/2006/relationships"><Relationship Id="rId1" Type="http://schemas.microsoft.com/office/2014/relationships/chartEx" Target="../charts/chartEx4.xml"/></Relationships>
</file>

<file path=xl/drawings/_rels/drawing81.xml.rels><?xml version="1.0" encoding="UTF-8" standalone="yes"?>
<Relationships xmlns="http://schemas.openxmlformats.org/package/2006/relationships"><Relationship Id="rId1" Type="http://schemas.microsoft.com/office/2014/relationships/chartEx" Target="../charts/chartEx5.xml"/></Relationships>
</file>

<file path=xl/drawings/_rels/drawing82.xml.rels><?xml version="1.0" encoding="UTF-8" standalone="yes"?>
<Relationships xmlns="http://schemas.openxmlformats.org/package/2006/relationships"><Relationship Id="rId1" Type="http://schemas.microsoft.com/office/2014/relationships/chartEx" Target="../charts/chartEx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284848</xdr:colOff>
      <xdr:row>5</xdr:row>
      <xdr:rowOff>73283</xdr:rowOff>
    </xdr:from>
    <xdr:to>
      <xdr:col>1</xdr:col>
      <xdr:colOff>5504848</xdr:colOff>
      <xdr:row>20</xdr:row>
      <xdr:rowOff>128342</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28572</xdr:colOff>
      <xdr:row>3</xdr:row>
      <xdr:rowOff>38098</xdr:rowOff>
    </xdr:from>
    <xdr:to>
      <xdr:col>1</xdr:col>
      <xdr:colOff>5248572</xdr:colOff>
      <xdr:row>21</xdr:row>
      <xdr:rowOff>56638</xdr:rowOff>
    </xdr:to>
    <xdr:graphicFrame macro="">
      <xdr:nvGraphicFramePr>
        <xdr:cNvPr id="3" name="Gráfico 2">
          <a:extLst>
            <a:ext uri="{FF2B5EF4-FFF2-40B4-BE49-F238E27FC236}">
              <a16:creationId xmlns:a16="http://schemas.microsoft.com/office/drawing/2014/main" id="{477D876C-2004-4A46-98B0-276EF8BCB7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41272</xdr:colOff>
      <xdr:row>4</xdr:row>
      <xdr:rowOff>118747</xdr:rowOff>
    </xdr:from>
    <xdr:to>
      <xdr:col>1</xdr:col>
      <xdr:colOff>5261272</xdr:colOff>
      <xdr:row>20</xdr:row>
      <xdr:rowOff>69367</xdr:rowOff>
    </xdr:to>
    <xdr:graphicFrame macro="">
      <xdr:nvGraphicFramePr>
        <xdr:cNvPr id="2" name="Chart 4">
          <a:extLst>
            <a:ext uri="{FF2B5EF4-FFF2-40B4-BE49-F238E27FC236}">
              <a16:creationId xmlns:a16="http://schemas.microsoft.com/office/drawing/2014/main" id="{31D7D446-A452-4C4A-B733-5FB4D39ACC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22858</xdr:colOff>
      <xdr:row>5</xdr:row>
      <xdr:rowOff>78105</xdr:rowOff>
    </xdr:from>
    <xdr:to>
      <xdr:col>1</xdr:col>
      <xdr:colOff>5242858</xdr:colOff>
      <xdr:row>21</xdr:row>
      <xdr:rowOff>5865</xdr:rowOff>
    </xdr:to>
    <xdr:graphicFrame macro="">
      <xdr:nvGraphicFramePr>
        <xdr:cNvPr id="3" name="Gráfico 2">
          <a:extLst>
            <a:ext uri="{FF2B5EF4-FFF2-40B4-BE49-F238E27FC236}">
              <a16:creationId xmlns:a16="http://schemas.microsoft.com/office/drawing/2014/main" id="{00000000-0008-0000-1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269473</xdr:colOff>
      <xdr:row>4</xdr:row>
      <xdr:rowOff>53686</xdr:rowOff>
    </xdr:from>
    <xdr:to>
      <xdr:col>1</xdr:col>
      <xdr:colOff>5489473</xdr:colOff>
      <xdr:row>19</xdr:row>
      <xdr:rowOff>149086</xdr:rowOff>
    </xdr:to>
    <xdr:graphicFrame macro="">
      <xdr:nvGraphicFramePr>
        <xdr:cNvPr id="2" name="Chart 1">
          <a:extLst>
            <a:ext uri="{FF2B5EF4-FFF2-40B4-BE49-F238E27FC236}">
              <a16:creationId xmlns:a16="http://schemas.microsoft.com/office/drawing/2014/main" id="{00000000-0008-0000-1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57150</xdr:colOff>
      <xdr:row>7</xdr:row>
      <xdr:rowOff>133349</xdr:rowOff>
    </xdr:from>
    <xdr:to>
      <xdr:col>1</xdr:col>
      <xdr:colOff>5277150</xdr:colOff>
      <xdr:row>23</xdr:row>
      <xdr:rowOff>61109</xdr:rowOff>
    </xdr:to>
    <xdr:graphicFrame macro="">
      <xdr:nvGraphicFramePr>
        <xdr:cNvPr id="2" name="Gráfico 1">
          <a:extLst>
            <a:ext uri="{FF2B5EF4-FFF2-40B4-BE49-F238E27FC236}">
              <a16:creationId xmlns:a16="http://schemas.microsoft.com/office/drawing/2014/main" id="{88FC9BCB-08BE-40FB-B5AD-1448D86068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22856</xdr:colOff>
      <xdr:row>4</xdr:row>
      <xdr:rowOff>131797</xdr:rowOff>
    </xdr:from>
    <xdr:to>
      <xdr:col>1</xdr:col>
      <xdr:colOff>5242856</xdr:colOff>
      <xdr:row>20</xdr:row>
      <xdr:rowOff>59557</xdr:rowOff>
    </xdr:to>
    <xdr:graphicFrame macro="">
      <xdr:nvGraphicFramePr>
        <xdr:cNvPr id="3" name="Gráfico 2">
          <a:extLst>
            <a:ext uri="{FF2B5EF4-FFF2-40B4-BE49-F238E27FC236}">
              <a16:creationId xmlns:a16="http://schemas.microsoft.com/office/drawing/2014/main" id="{00000000-0008-0000-1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137880</xdr:colOff>
      <xdr:row>5</xdr:row>
      <xdr:rowOff>164562</xdr:rowOff>
    </xdr:from>
    <xdr:to>
      <xdr:col>1</xdr:col>
      <xdr:colOff>5357880</xdr:colOff>
      <xdr:row>25</xdr:row>
      <xdr:rowOff>0</xdr:rowOff>
    </xdr:to>
    <xdr:graphicFrame macro="">
      <xdr:nvGraphicFramePr>
        <xdr:cNvPr id="3" name="Gráfico 2">
          <a:extLst>
            <a:ext uri="{FF2B5EF4-FFF2-40B4-BE49-F238E27FC236}">
              <a16:creationId xmlns:a16="http://schemas.microsoft.com/office/drawing/2014/main" id="{00000000-0008-0000-1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242752</xdr:colOff>
      <xdr:row>4</xdr:row>
      <xdr:rowOff>120831</xdr:rowOff>
    </xdr:from>
    <xdr:to>
      <xdr:col>1</xdr:col>
      <xdr:colOff>5462752</xdr:colOff>
      <xdr:row>21</xdr:row>
      <xdr:rowOff>158421</xdr:rowOff>
    </xdr:to>
    <xdr:graphicFrame macro="">
      <xdr:nvGraphicFramePr>
        <xdr:cNvPr id="4" name="Gráfico 3">
          <a:extLst>
            <a:ext uri="{FF2B5EF4-FFF2-40B4-BE49-F238E27FC236}">
              <a16:creationId xmlns:a16="http://schemas.microsoft.com/office/drawing/2014/main" id="{657EEFEE-7979-49E7-8085-6A186268C9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285186</xdr:colOff>
      <xdr:row>4</xdr:row>
      <xdr:rowOff>21069</xdr:rowOff>
    </xdr:from>
    <xdr:to>
      <xdr:col>1</xdr:col>
      <xdr:colOff>5505186</xdr:colOff>
      <xdr:row>19</xdr:row>
      <xdr:rowOff>116469</xdr:rowOff>
    </xdr:to>
    <xdr:graphicFrame macro="">
      <xdr:nvGraphicFramePr>
        <xdr:cNvPr id="3" name="Gráfico 2">
          <a:extLst>
            <a:ext uri="{FF2B5EF4-FFF2-40B4-BE49-F238E27FC236}">
              <a16:creationId xmlns:a16="http://schemas.microsoft.com/office/drawing/2014/main" id="{00000000-0008-0000-1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19050</xdr:colOff>
      <xdr:row>5</xdr:row>
      <xdr:rowOff>19049</xdr:rowOff>
    </xdr:from>
    <xdr:to>
      <xdr:col>1</xdr:col>
      <xdr:colOff>5239050</xdr:colOff>
      <xdr:row>20</xdr:row>
      <xdr:rowOff>114449</xdr:rowOff>
    </xdr:to>
    <xdr:graphicFrame macro="">
      <xdr:nvGraphicFramePr>
        <xdr:cNvPr id="2" name="Gráfico 1">
          <a:extLst>
            <a:ext uri="{FF2B5EF4-FFF2-40B4-BE49-F238E27FC236}">
              <a16:creationId xmlns:a16="http://schemas.microsoft.com/office/drawing/2014/main" id="{0E66F5CB-FED1-489A-98BF-AF0E8FBA33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28572</xdr:colOff>
      <xdr:row>3</xdr:row>
      <xdr:rowOff>38097</xdr:rowOff>
    </xdr:from>
    <xdr:to>
      <xdr:col>1</xdr:col>
      <xdr:colOff>5248572</xdr:colOff>
      <xdr:row>21</xdr:row>
      <xdr:rowOff>55084</xdr:rowOff>
    </xdr:to>
    <xdr:graphicFrame macro="">
      <xdr:nvGraphicFramePr>
        <xdr:cNvPr id="2" name="Gráfico 1">
          <a:extLst>
            <a:ext uri="{FF2B5EF4-FFF2-40B4-BE49-F238E27FC236}">
              <a16:creationId xmlns:a16="http://schemas.microsoft.com/office/drawing/2014/main" id="{527DCCED-94E3-4D80-8DB8-51899105B3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xdr:col>
      <xdr:colOff>353510</xdr:colOff>
      <xdr:row>5</xdr:row>
      <xdr:rowOff>126272</xdr:rowOff>
    </xdr:from>
    <xdr:to>
      <xdr:col>1</xdr:col>
      <xdr:colOff>5573510</xdr:colOff>
      <xdr:row>21</xdr:row>
      <xdr:rowOff>54032</xdr:rowOff>
    </xdr:to>
    <xdr:graphicFrame macro="">
      <xdr:nvGraphicFramePr>
        <xdr:cNvPr id="3" name="Gráfico 2">
          <a:extLst>
            <a:ext uri="{FF2B5EF4-FFF2-40B4-BE49-F238E27FC236}">
              <a16:creationId xmlns:a16="http://schemas.microsoft.com/office/drawing/2014/main" id="{00000000-0008-0000-2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xdr:col>
      <xdr:colOff>405842</xdr:colOff>
      <xdr:row>4</xdr:row>
      <xdr:rowOff>37270</xdr:rowOff>
    </xdr:from>
    <xdr:to>
      <xdr:col>1</xdr:col>
      <xdr:colOff>5625842</xdr:colOff>
      <xdr:row>23</xdr:row>
      <xdr:rowOff>41710</xdr:rowOff>
    </xdr:to>
    <xdr:graphicFrame macro="">
      <xdr:nvGraphicFramePr>
        <xdr:cNvPr id="5" name="Gráfico 2">
          <a:extLst>
            <a:ext uri="{FF2B5EF4-FFF2-40B4-BE49-F238E27FC236}">
              <a16:creationId xmlns:a16="http://schemas.microsoft.com/office/drawing/2014/main" id="{00000000-0008-0000-2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xdr:col>
      <xdr:colOff>213357</xdr:colOff>
      <xdr:row>4</xdr:row>
      <xdr:rowOff>32384</xdr:rowOff>
    </xdr:from>
    <xdr:to>
      <xdr:col>1</xdr:col>
      <xdr:colOff>5433357</xdr:colOff>
      <xdr:row>19</xdr:row>
      <xdr:rowOff>5864</xdr:rowOff>
    </xdr:to>
    <xdr:graphicFrame macro="">
      <xdr:nvGraphicFramePr>
        <xdr:cNvPr id="2" name="Gráfico 1">
          <a:extLst>
            <a:ext uri="{FF2B5EF4-FFF2-40B4-BE49-F238E27FC236}">
              <a16:creationId xmlns:a16="http://schemas.microsoft.com/office/drawing/2014/main" id="{0DB4B76E-98C0-45FA-909D-7567FC7AE1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1</xdr:col>
      <xdr:colOff>415291</xdr:colOff>
      <xdr:row>5</xdr:row>
      <xdr:rowOff>2720</xdr:rowOff>
    </xdr:from>
    <xdr:to>
      <xdr:col>1</xdr:col>
      <xdr:colOff>5635291</xdr:colOff>
      <xdr:row>20</xdr:row>
      <xdr:rowOff>98120</xdr:rowOff>
    </xdr:to>
    <xdr:graphicFrame macro="">
      <xdr:nvGraphicFramePr>
        <xdr:cNvPr id="2" name="Chart 1">
          <a:extLst>
            <a:ext uri="{FF2B5EF4-FFF2-40B4-BE49-F238E27FC236}">
              <a16:creationId xmlns:a16="http://schemas.microsoft.com/office/drawing/2014/main" id="{00000000-0008-0000-2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1</xdr:col>
      <xdr:colOff>105446</xdr:colOff>
      <xdr:row>5</xdr:row>
      <xdr:rowOff>20531</xdr:rowOff>
    </xdr:from>
    <xdr:to>
      <xdr:col>1</xdr:col>
      <xdr:colOff>5325446</xdr:colOff>
      <xdr:row>24</xdr:row>
      <xdr:rowOff>24971</xdr:rowOff>
    </xdr:to>
    <xdr:graphicFrame macro="">
      <xdr:nvGraphicFramePr>
        <xdr:cNvPr id="2" name="Gráfico 2">
          <a:extLst>
            <a:ext uri="{FF2B5EF4-FFF2-40B4-BE49-F238E27FC236}">
              <a16:creationId xmlns:a16="http://schemas.microsoft.com/office/drawing/2014/main" id="{820CD99D-BA2F-4C0D-8870-A2030C2BEA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1</xdr:col>
      <xdr:colOff>222801</xdr:colOff>
      <xdr:row>7</xdr:row>
      <xdr:rowOff>147901</xdr:rowOff>
    </xdr:from>
    <xdr:to>
      <xdr:col>1</xdr:col>
      <xdr:colOff>5442801</xdr:colOff>
      <xdr:row>23</xdr:row>
      <xdr:rowOff>75661</xdr:rowOff>
    </xdr:to>
    <xdr:graphicFrame macro="">
      <xdr:nvGraphicFramePr>
        <xdr:cNvPr id="4" name="Gráfico 3">
          <a:extLst>
            <a:ext uri="{FF2B5EF4-FFF2-40B4-BE49-F238E27FC236}">
              <a16:creationId xmlns:a16="http://schemas.microsoft.com/office/drawing/2014/main" id="{00000000-0008-0000-2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1</xdr:col>
      <xdr:colOff>245983</xdr:colOff>
      <xdr:row>4</xdr:row>
      <xdr:rowOff>41230</xdr:rowOff>
    </xdr:from>
    <xdr:to>
      <xdr:col>1</xdr:col>
      <xdr:colOff>5465983</xdr:colOff>
      <xdr:row>15</xdr:row>
      <xdr:rowOff>52810</xdr:rowOff>
    </xdr:to>
    <xdr:graphicFrame macro="">
      <xdr:nvGraphicFramePr>
        <xdr:cNvPr id="2" name="Gráfico 1">
          <a:extLst>
            <a:ext uri="{FF2B5EF4-FFF2-40B4-BE49-F238E27FC236}">
              <a16:creationId xmlns:a16="http://schemas.microsoft.com/office/drawing/2014/main" id="{00000000-0008-0000-2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140406</xdr:colOff>
      <xdr:row>3</xdr:row>
      <xdr:rowOff>92545</xdr:rowOff>
    </xdr:from>
    <xdr:to>
      <xdr:col>1</xdr:col>
      <xdr:colOff>5360406</xdr:colOff>
      <xdr:row>19</xdr:row>
      <xdr:rowOff>20305</xdr:rowOff>
    </xdr:to>
    <xdr:graphicFrame macro="">
      <xdr:nvGraphicFramePr>
        <xdr:cNvPr id="3" name="Gráfico 2">
          <a:extLst>
            <a:ext uri="{FF2B5EF4-FFF2-40B4-BE49-F238E27FC236}">
              <a16:creationId xmlns:a16="http://schemas.microsoft.com/office/drawing/2014/main" id="{00000000-0008-0000-2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1</xdr:col>
      <xdr:colOff>22857</xdr:colOff>
      <xdr:row>3</xdr:row>
      <xdr:rowOff>38098</xdr:rowOff>
    </xdr:from>
    <xdr:to>
      <xdr:col>1</xdr:col>
      <xdr:colOff>5242857</xdr:colOff>
      <xdr:row>22</xdr:row>
      <xdr:rowOff>42538</xdr:rowOff>
    </xdr:to>
    <xdr:graphicFrame macro="">
      <xdr:nvGraphicFramePr>
        <xdr:cNvPr id="3" name="Gráfico 2">
          <a:extLst>
            <a:ext uri="{FF2B5EF4-FFF2-40B4-BE49-F238E27FC236}">
              <a16:creationId xmlns:a16="http://schemas.microsoft.com/office/drawing/2014/main" id="{00000000-0008-0000-2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1</xdr:col>
      <xdr:colOff>270507</xdr:colOff>
      <xdr:row>3</xdr:row>
      <xdr:rowOff>211454</xdr:rowOff>
    </xdr:from>
    <xdr:to>
      <xdr:col>1</xdr:col>
      <xdr:colOff>5490507</xdr:colOff>
      <xdr:row>19</xdr:row>
      <xdr:rowOff>93494</xdr:rowOff>
    </xdr:to>
    <xdr:graphicFrame macro="">
      <xdr:nvGraphicFramePr>
        <xdr:cNvPr id="3" name="Gráfico 2">
          <a:extLst>
            <a:ext uri="{FF2B5EF4-FFF2-40B4-BE49-F238E27FC236}">
              <a16:creationId xmlns:a16="http://schemas.microsoft.com/office/drawing/2014/main" id="{00000000-0008-0000-2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550879</xdr:colOff>
      <xdr:row>4</xdr:row>
      <xdr:rowOff>134022</xdr:rowOff>
    </xdr:from>
    <xdr:to>
      <xdr:col>1</xdr:col>
      <xdr:colOff>5770879</xdr:colOff>
      <xdr:row>20</xdr:row>
      <xdr:rowOff>61782</xdr:rowOff>
    </xdr:to>
    <mc:AlternateContent xmlns:mc="http://schemas.openxmlformats.org/markup-compatibility/2006">
      <mc:Choice xmlns:cx1="http://schemas.microsoft.com/office/drawing/2015/9/8/chartex" Requires="cx1">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1141429" y="1814232"/>
              <a:ext cx="5220000" cy="2853840"/>
            </a:xfrm>
            <a:prstGeom prst="rect">
              <a:avLst/>
            </a:prstGeom>
            <a:solidFill>
              <a:prstClr val="white"/>
            </a:solidFill>
            <a:ln w="1">
              <a:solidFill>
                <a:prstClr val="green"/>
              </a:solidFill>
            </a:ln>
          </xdr:spPr>
          <xdr:txBody>
            <a:bodyPr vertOverflow="clip" horzOverflow="clip"/>
            <a:lstStyle/>
            <a:p>
              <a:r>
                <a:rPr lang="es-ES" sz="1100"/>
                <a:t>Este gráfico no está disponible en su versión de Excel.
Si edita esta forma o guarda el libro en un formato de archivo diferente, el gráfico no se podrá utilizar.</a:t>
              </a:r>
            </a:p>
          </xdr:txBody>
        </xdr:sp>
      </mc:Fallback>
    </mc:AlternateContent>
    <xdr:clientData/>
  </xdr:twoCellAnchor>
</xdr:wsDr>
</file>

<file path=xl/drawings/drawing30.xml><?xml version="1.0" encoding="utf-8"?>
<xdr:wsDr xmlns:xdr="http://schemas.openxmlformats.org/drawingml/2006/spreadsheetDrawing" xmlns:a="http://schemas.openxmlformats.org/drawingml/2006/main">
  <xdr:twoCellAnchor>
    <xdr:from>
      <xdr:col>1</xdr:col>
      <xdr:colOff>265577</xdr:colOff>
      <xdr:row>3</xdr:row>
      <xdr:rowOff>60511</xdr:rowOff>
    </xdr:from>
    <xdr:to>
      <xdr:col>1</xdr:col>
      <xdr:colOff>5485577</xdr:colOff>
      <xdr:row>22</xdr:row>
      <xdr:rowOff>64951</xdr:rowOff>
    </xdr:to>
    <xdr:graphicFrame macro="">
      <xdr:nvGraphicFramePr>
        <xdr:cNvPr id="3" name="Gráfico 2">
          <a:extLst>
            <a:ext uri="{FF2B5EF4-FFF2-40B4-BE49-F238E27FC236}">
              <a16:creationId xmlns:a16="http://schemas.microsoft.com/office/drawing/2014/main" id="{00000000-0008-0000-2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1</xdr:col>
      <xdr:colOff>190499</xdr:colOff>
      <xdr:row>3</xdr:row>
      <xdr:rowOff>171448</xdr:rowOff>
    </xdr:from>
    <xdr:to>
      <xdr:col>1</xdr:col>
      <xdr:colOff>5410499</xdr:colOff>
      <xdr:row>22</xdr:row>
      <xdr:rowOff>53968</xdr:rowOff>
    </xdr:to>
    <xdr:graphicFrame macro="">
      <xdr:nvGraphicFramePr>
        <xdr:cNvPr id="3" name="Gráfico 2">
          <a:extLst>
            <a:ext uri="{FF2B5EF4-FFF2-40B4-BE49-F238E27FC236}">
              <a16:creationId xmlns:a16="http://schemas.microsoft.com/office/drawing/2014/main" id="{00000000-0008-0000-3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5220000</xdr:colOff>
      <xdr:row>20</xdr:row>
      <xdr:rowOff>95400</xdr:rowOff>
    </xdr:to>
    <xdr:graphicFrame macro="">
      <xdr:nvGraphicFramePr>
        <xdr:cNvPr id="2" name="Chart 1">
          <a:extLst>
            <a:ext uri="{FF2B5EF4-FFF2-40B4-BE49-F238E27FC236}">
              <a16:creationId xmlns:a16="http://schemas.microsoft.com/office/drawing/2014/main" id="{393B81A8-4CC5-4B00-9215-4103E024AF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1</xdr:col>
      <xdr:colOff>59994</xdr:colOff>
      <xdr:row>3</xdr:row>
      <xdr:rowOff>22523</xdr:rowOff>
    </xdr:from>
    <xdr:to>
      <xdr:col>1</xdr:col>
      <xdr:colOff>5279994</xdr:colOff>
      <xdr:row>22</xdr:row>
      <xdr:rowOff>42203</xdr:rowOff>
    </xdr:to>
    <xdr:graphicFrame macro="">
      <xdr:nvGraphicFramePr>
        <xdr:cNvPr id="2" name="Chart 1">
          <a:extLst>
            <a:ext uri="{FF2B5EF4-FFF2-40B4-BE49-F238E27FC236}">
              <a16:creationId xmlns:a16="http://schemas.microsoft.com/office/drawing/2014/main" id="{00000000-0008-0000-3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1</xdr:col>
      <xdr:colOff>394608</xdr:colOff>
      <xdr:row>4</xdr:row>
      <xdr:rowOff>33914</xdr:rowOff>
    </xdr:from>
    <xdr:to>
      <xdr:col>1</xdr:col>
      <xdr:colOff>5614608</xdr:colOff>
      <xdr:row>19</xdr:row>
      <xdr:rowOff>129314</xdr:rowOff>
    </xdr:to>
    <xdr:graphicFrame macro="">
      <xdr:nvGraphicFramePr>
        <xdr:cNvPr id="4" name="Chart 3">
          <a:extLst>
            <a:ext uri="{FF2B5EF4-FFF2-40B4-BE49-F238E27FC236}">
              <a16:creationId xmlns:a16="http://schemas.microsoft.com/office/drawing/2014/main" id="{00000000-0008-0000-3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1</xdr:col>
      <xdr:colOff>211504</xdr:colOff>
      <xdr:row>5</xdr:row>
      <xdr:rowOff>7756</xdr:rowOff>
    </xdr:from>
    <xdr:to>
      <xdr:col>1</xdr:col>
      <xdr:colOff>5431504</xdr:colOff>
      <xdr:row>20</xdr:row>
      <xdr:rowOff>103156</xdr:rowOff>
    </xdr:to>
    <xdr:graphicFrame macro="">
      <xdr:nvGraphicFramePr>
        <xdr:cNvPr id="2" name="Chart 1">
          <a:extLst>
            <a:ext uri="{FF2B5EF4-FFF2-40B4-BE49-F238E27FC236}">
              <a16:creationId xmlns:a16="http://schemas.microsoft.com/office/drawing/2014/main" id="{00000000-0008-0000-3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c:userShapes xmlns:c="http://schemas.openxmlformats.org/drawingml/2006/chart">
  <cdr:relSizeAnchor xmlns:cdr="http://schemas.openxmlformats.org/drawingml/2006/chartDrawing">
    <cdr:from>
      <cdr:x>0.48744</cdr:x>
      <cdr:y>0.04346</cdr:y>
    </cdr:from>
    <cdr:to>
      <cdr:x>0.54332</cdr:x>
      <cdr:y>0.84957</cdr:y>
    </cdr:to>
    <cdr:sp macro="" textlink="">
      <cdr:nvSpPr>
        <cdr:cNvPr id="4" name="Rectangle 3">
          <a:extLst xmlns:a="http://schemas.openxmlformats.org/drawingml/2006/main">
            <a:ext uri="{FF2B5EF4-FFF2-40B4-BE49-F238E27FC236}">
              <a16:creationId xmlns:a16="http://schemas.microsoft.com/office/drawing/2014/main" id="{1210342F-4DA0-477E-2790-0F22B668A013}"/>
            </a:ext>
          </a:extLst>
        </cdr:cNvPr>
        <cdr:cNvSpPr/>
      </cdr:nvSpPr>
      <cdr:spPr>
        <a:xfrm xmlns:a="http://schemas.openxmlformats.org/drawingml/2006/main">
          <a:off x="2544459" y="111343"/>
          <a:ext cx="291690" cy="2065284"/>
        </a:xfrm>
        <a:prstGeom xmlns:a="http://schemas.openxmlformats.org/drawingml/2006/main" prst="rect">
          <a:avLst/>
        </a:prstGeom>
        <a:solidFill xmlns:a="http://schemas.openxmlformats.org/drawingml/2006/main">
          <a:schemeClr val="accent5">
            <a:lumMod val="20000"/>
            <a:lumOff val="80000"/>
            <a:alpha val="3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s-ES" b="1"/>
        </a:p>
      </cdr:txBody>
    </cdr:sp>
  </cdr:relSizeAnchor>
</c:userShapes>
</file>

<file path=xl/drawings/drawing37.xml><?xml version="1.0" encoding="utf-8"?>
<xdr:wsDr xmlns:xdr="http://schemas.openxmlformats.org/drawingml/2006/spreadsheetDrawing" xmlns:a="http://schemas.openxmlformats.org/drawingml/2006/main">
  <xdr:twoCellAnchor>
    <xdr:from>
      <xdr:col>1</xdr:col>
      <xdr:colOff>382416</xdr:colOff>
      <xdr:row>3</xdr:row>
      <xdr:rowOff>79375</xdr:rowOff>
    </xdr:from>
    <xdr:to>
      <xdr:col>1</xdr:col>
      <xdr:colOff>5602416</xdr:colOff>
      <xdr:row>22</xdr:row>
      <xdr:rowOff>83815</xdr:rowOff>
    </xdr:to>
    <xdr:graphicFrame macro="">
      <xdr:nvGraphicFramePr>
        <xdr:cNvPr id="3" name="Chart 2">
          <a:extLst>
            <a:ext uri="{FF2B5EF4-FFF2-40B4-BE49-F238E27FC236}">
              <a16:creationId xmlns:a16="http://schemas.microsoft.com/office/drawing/2014/main" id="{00000000-0008-0000-3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1</xdr:col>
      <xdr:colOff>166300</xdr:colOff>
      <xdr:row>3</xdr:row>
      <xdr:rowOff>34035</xdr:rowOff>
    </xdr:from>
    <xdr:to>
      <xdr:col>1</xdr:col>
      <xdr:colOff>5386300</xdr:colOff>
      <xdr:row>22</xdr:row>
      <xdr:rowOff>53715</xdr:rowOff>
    </xdr:to>
    <xdr:graphicFrame macro="">
      <xdr:nvGraphicFramePr>
        <xdr:cNvPr id="3" name="Chart 2">
          <a:extLst>
            <a:ext uri="{FF2B5EF4-FFF2-40B4-BE49-F238E27FC236}">
              <a16:creationId xmlns:a16="http://schemas.microsoft.com/office/drawing/2014/main" id="{00000000-0008-0000-3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1</xdr:col>
      <xdr:colOff>11471</xdr:colOff>
      <xdr:row>4</xdr:row>
      <xdr:rowOff>127062</xdr:rowOff>
    </xdr:from>
    <xdr:to>
      <xdr:col>1</xdr:col>
      <xdr:colOff>5231471</xdr:colOff>
      <xdr:row>21</xdr:row>
      <xdr:rowOff>54822</xdr:rowOff>
    </xdr:to>
    <mc:AlternateContent xmlns:mc="http://schemas.openxmlformats.org/markup-compatibility/2006">
      <mc:Choice xmlns:cx1="http://schemas.microsoft.com/office/drawing/2015/9/8/chartex" Requires="cx1">
        <xdr:graphicFrame macro="">
          <xdr:nvGraphicFramePr>
            <xdr:cNvPr id="2" name="Chart 2">
              <a:extLst>
                <a:ext uri="{FF2B5EF4-FFF2-40B4-BE49-F238E27FC236}">
                  <a16:creationId xmlns:a16="http://schemas.microsoft.com/office/drawing/2014/main" id="{E3DFF427-E3AC-40C1-93F9-3821DE5A9D42}"/>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603926" y="1073847"/>
              <a:ext cx="5220000" cy="2890035"/>
            </a:xfrm>
            <a:prstGeom prst="rect">
              <a:avLst/>
            </a:prstGeom>
            <a:solidFill>
              <a:prstClr val="white"/>
            </a:solidFill>
            <a:ln w="1">
              <a:solidFill>
                <a:prstClr val="green"/>
              </a:solidFill>
            </a:ln>
          </xdr:spPr>
          <xdr:txBody>
            <a:bodyPr vertOverflow="clip" horzOverflow="clip"/>
            <a:lstStyle/>
            <a:p>
              <a:r>
                <a:rPr lang="es-ES" sz="1100"/>
                <a:t>Este gráfico no está disponible en su versión de Excel.
Si edita esta forma o guarda el libro en un formato de archivo diferente, el gráfico no se podrá utilizar.</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1</xdr:col>
      <xdr:colOff>8415893</xdr:colOff>
      <xdr:row>30</xdr:row>
      <xdr:rowOff>5096</xdr:rowOff>
    </xdr:to>
    <xdr:grpSp>
      <xdr:nvGrpSpPr>
        <xdr:cNvPr id="2" name="Grupo 1">
          <a:extLst>
            <a:ext uri="{FF2B5EF4-FFF2-40B4-BE49-F238E27FC236}">
              <a16:creationId xmlns:a16="http://schemas.microsoft.com/office/drawing/2014/main" id="{B8568E46-28AF-BC54-EAA6-B4054DC662F1}"/>
            </a:ext>
          </a:extLst>
        </xdr:cNvPr>
        <xdr:cNvGrpSpPr/>
      </xdr:nvGrpSpPr>
      <xdr:grpSpPr>
        <a:xfrm>
          <a:off x="762000" y="563880"/>
          <a:ext cx="8415893" cy="4944761"/>
          <a:chOff x="1456304" y="955257"/>
          <a:chExt cx="8415893" cy="4891421"/>
        </a:xfrm>
      </xdr:grpSpPr>
      <xdr:sp macro="" textlink="">
        <xdr:nvSpPr>
          <xdr:cNvPr id="3" name="Rectangle 4">
            <a:extLst>
              <a:ext uri="{FF2B5EF4-FFF2-40B4-BE49-F238E27FC236}">
                <a16:creationId xmlns:a16="http://schemas.microsoft.com/office/drawing/2014/main" id="{CE88E22E-890E-4BFC-9C98-DA86B45F0D17}"/>
              </a:ext>
            </a:extLst>
          </xdr:cNvPr>
          <xdr:cNvSpPr/>
        </xdr:nvSpPr>
        <xdr:spPr>
          <a:xfrm>
            <a:off x="2046784" y="962401"/>
            <a:ext cx="1980000" cy="432000"/>
          </a:xfrm>
          <a:prstGeom prst="rect">
            <a:avLst/>
          </a:prstGeom>
          <a:solidFill>
            <a:srgbClr val="83082A"/>
          </a:solidFill>
          <a:ln>
            <a:solidFill>
              <a:srgbClr val="83082A"/>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ES" sz="1050" b="1" i="0" u="none" strike="noStrike" kern="1200" cap="none" spc="0" normalizeH="0" baseline="0">
                <a:ln>
                  <a:noFill/>
                </a:ln>
                <a:solidFill>
                  <a:prstClr val="white"/>
                </a:solidFill>
                <a:effectLst/>
                <a:uLnTx/>
                <a:uFillTx/>
                <a:latin typeface="Century Gothic" panose="020B0502020202020204" pitchFamily="34" charset="0"/>
                <a:ea typeface="+mn-ea"/>
                <a:cs typeface="+mn-cs"/>
              </a:rPr>
              <a:t>Bloque 1: Gasto en farmacia hospitalaria</a:t>
            </a:r>
          </a:p>
        </xdr:txBody>
      </xdr:sp>
      <xdr:sp macro="" textlink="">
        <xdr:nvSpPr>
          <xdr:cNvPr id="4" name="Rectangle 5">
            <a:extLst>
              <a:ext uri="{FF2B5EF4-FFF2-40B4-BE49-F238E27FC236}">
                <a16:creationId xmlns:a16="http://schemas.microsoft.com/office/drawing/2014/main" id="{999DEFFD-D703-48A8-BF48-60C03641669C}"/>
              </a:ext>
            </a:extLst>
          </xdr:cNvPr>
          <xdr:cNvSpPr/>
        </xdr:nvSpPr>
        <xdr:spPr>
          <a:xfrm>
            <a:off x="4174266" y="962402"/>
            <a:ext cx="1980000" cy="432000"/>
          </a:xfrm>
          <a:prstGeom prst="rect">
            <a:avLst/>
          </a:prstGeom>
          <a:solidFill>
            <a:srgbClr val="83082A"/>
          </a:solidFill>
          <a:ln>
            <a:solidFill>
              <a:srgbClr val="83082A"/>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ES" sz="1050" b="1" i="0" u="none" strike="noStrike" kern="1200" cap="none" spc="0" normalizeH="0" baseline="0">
                <a:ln>
                  <a:noFill/>
                </a:ln>
                <a:solidFill>
                  <a:prstClr val="white"/>
                </a:solidFill>
                <a:effectLst/>
                <a:uLnTx/>
                <a:uFillTx/>
                <a:latin typeface="Century Gothic" panose="020B0502020202020204" pitchFamily="34" charset="0"/>
                <a:ea typeface="+mn-ea"/>
                <a:cs typeface="+mn-cs"/>
              </a:rPr>
              <a:t>Bloque 2: Gasto de receta</a:t>
            </a:r>
          </a:p>
        </xdr:txBody>
      </xdr:sp>
      <xdr:sp macro="" textlink="">
        <xdr:nvSpPr>
          <xdr:cNvPr id="5" name="Rectangle 6">
            <a:extLst>
              <a:ext uri="{FF2B5EF4-FFF2-40B4-BE49-F238E27FC236}">
                <a16:creationId xmlns:a16="http://schemas.microsoft.com/office/drawing/2014/main" id="{975B7AA7-B10A-4DC5-B58A-B48699F57626}"/>
              </a:ext>
            </a:extLst>
          </xdr:cNvPr>
          <xdr:cNvSpPr/>
        </xdr:nvSpPr>
        <xdr:spPr>
          <a:xfrm>
            <a:off x="6263010" y="960393"/>
            <a:ext cx="1706400" cy="432000"/>
          </a:xfrm>
          <a:prstGeom prst="rect">
            <a:avLst/>
          </a:prstGeom>
          <a:solidFill>
            <a:srgbClr val="83082A"/>
          </a:solidFill>
          <a:ln>
            <a:solidFill>
              <a:srgbClr val="83082A"/>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ES" sz="1050" b="1" i="0" u="none" strike="noStrike" kern="1200" cap="none" spc="0" normalizeH="0" baseline="0">
                <a:ln>
                  <a:noFill/>
                </a:ln>
                <a:solidFill>
                  <a:prstClr val="white"/>
                </a:solidFill>
                <a:effectLst/>
                <a:uLnTx/>
                <a:uFillTx/>
                <a:latin typeface="Century Gothic" panose="020B0502020202020204" pitchFamily="34" charset="0"/>
                <a:ea typeface="+mn-ea"/>
                <a:cs typeface="+mn-cs"/>
              </a:rPr>
              <a:t>Bloque 3: Gasto en farmacia sociosanitaria</a:t>
            </a:r>
          </a:p>
        </xdr:txBody>
      </xdr:sp>
      <xdr:sp macro="" textlink="">
        <xdr:nvSpPr>
          <xdr:cNvPr id="6" name="Rectangle 15">
            <a:extLst>
              <a:ext uri="{FF2B5EF4-FFF2-40B4-BE49-F238E27FC236}">
                <a16:creationId xmlns:a16="http://schemas.microsoft.com/office/drawing/2014/main" id="{220C07D2-1625-4502-A9A7-FA8A5890338C}"/>
              </a:ext>
            </a:extLst>
          </xdr:cNvPr>
          <xdr:cNvSpPr/>
        </xdr:nvSpPr>
        <xdr:spPr>
          <a:xfrm>
            <a:off x="2052688" y="1886375"/>
            <a:ext cx="4127090" cy="36000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ES" sz="1050" b="0" i="0" u="none" strike="noStrike" kern="1200" cap="none" spc="0" normalizeH="0" baseline="0">
                <a:ln>
                  <a:noFill/>
                </a:ln>
                <a:solidFill>
                  <a:prstClr val="black"/>
                </a:solidFill>
                <a:effectLst/>
                <a:uLnTx/>
                <a:uFillTx/>
                <a:latin typeface="Century Gothic" panose="020B0502020202020204" pitchFamily="34" charset="0"/>
                <a:ea typeface="+mn-ea"/>
                <a:cs typeface="+mn-cs"/>
              </a:rPr>
              <a:t>Control y seguimiento de indicadores económicos y de calidad de prescripción farmacéutica</a:t>
            </a:r>
          </a:p>
        </xdr:txBody>
      </xdr:sp>
      <xdr:sp macro="" textlink="">
        <xdr:nvSpPr>
          <xdr:cNvPr id="7" name="Rectangle 17">
            <a:extLst>
              <a:ext uri="{FF2B5EF4-FFF2-40B4-BE49-F238E27FC236}">
                <a16:creationId xmlns:a16="http://schemas.microsoft.com/office/drawing/2014/main" id="{21728BE2-3FE2-4042-9364-94CE6285210E}"/>
              </a:ext>
            </a:extLst>
          </xdr:cNvPr>
          <xdr:cNvSpPr/>
        </xdr:nvSpPr>
        <xdr:spPr>
          <a:xfrm>
            <a:off x="2048456" y="2289211"/>
            <a:ext cx="4127089" cy="36000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ES" sz="1050" b="0" i="0" u="none" strike="noStrike" kern="1200" cap="none" spc="0" normalizeH="0" baseline="0">
                <a:ln>
                  <a:noFill/>
                </a:ln>
                <a:solidFill>
                  <a:prstClr val="black"/>
                </a:solidFill>
                <a:effectLst/>
                <a:uLnTx/>
                <a:uFillTx/>
                <a:latin typeface="Century Gothic" panose="020B0502020202020204" pitchFamily="34" charset="0"/>
                <a:ea typeface="+mn-ea"/>
                <a:cs typeface="+mn-cs"/>
              </a:rPr>
              <a:t>Medicamentos biosimilares</a:t>
            </a:r>
          </a:p>
        </xdr:txBody>
      </xdr:sp>
      <xdr:sp macro="" textlink="">
        <xdr:nvSpPr>
          <xdr:cNvPr id="8" name="Rectangle 19">
            <a:extLst>
              <a:ext uri="{FF2B5EF4-FFF2-40B4-BE49-F238E27FC236}">
                <a16:creationId xmlns:a16="http://schemas.microsoft.com/office/drawing/2014/main" id="{4BFE7AC3-2A59-4D99-9B05-92261DF17357}"/>
              </a:ext>
            </a:extLst>
          </xdr:cNvPr>
          <xdr:cNvSpPr/>
        </xdr:nvSpPr>
        <xdr:spPr>
          <a:xfrm>
            <a:off x="2047814" y="2692046"/>
            <a:ext cx="4127089" cy="368079"/>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ES" sz="1050" b="0" i="0" u="none" strike="noStrike" kern="1200" cap="none" spc="0" normalizeH="0" baseline="0">
                <a:ln>
                  <a:noFill/>
                </a:ln>
                <a:solidFill>
                  <a:prstClr val="black"/>
                </a:solidFill>
                <a:effectLst/>
                <a:uLnTx/>
                <a:uFillTx/>
                <a:latin typeface="Century Gothic" panose="020B0502020202020204" pitchFamily="34" charset="0"/>
                <a:ea typeface="+mn-ea"/>
                <a:cs typeface="+mn-cs"/>
              </a:rPr>
              <a:t>Atención farmacéutica</a:t>
            </a:r>
          </a:p>
        </xdr:txBody>
      </xdr:sp>
      <xdr:sp macro="" textlink="">
        <xdr:nvSpPr>
          <xdr:cNvPr id="9" name="Rectangle 31">
            <a:extLst>
              <a:ext uri="{FF2B5EF4-FFF2-40B4-BE49-F238E27FC236}">
                <a16:creationId xmlns:a16="http://schemas.microsoft.com/office/drawing/2014/main" id="{DB59669B-E192-4E97-AB94-28804D3B3AD5}"/>
              </a:ext>
            </a:extLst>
          </xdr:cNvPr>
          <xdr:cNvSpPr/>
        </xdr:nvSpPr>
        <xdr:spPr>
          <a:xfrm>
            <a:off x="6272562" y="2289211"/>
            <a:ext cx="1705805" cy="36000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ES" sz="1050" b="0" i="0" u="none" strike="noStrike" kern="1200" cap="none" spc="0" normalizeH="0" baseline="0">
                <a:ln>
                  <a:noFill/>
                </a:ln>
                <a:solidFill>
                  <a:prstClr val="black"/>
                </a:solidFill>
                <a:effectLst/>
                <a:uLnTx/>
                <a:uFillTx/>
                <a:latin typeface="Century Gothic" panose="020B0502020202020204" pitchFamily="34" charset="0"/>
                <a:ea typeface="+mn-ea"/>
                <a:cs typeface="+mn-cs"/>
              </a:rPr>
              <a:t>GFT y plan terapéutico</a:t>
            </a:r>
          </a:p>
        </xdr:txBody>
      </xdr:sp>
      <xdr:sp macro="" textlink="">
        <xdr:nvSpPr>
          <xdr:cNvPr id="10" name="Rectangle 32">
            <a:extLst>
              <a:ext uri="{FF2B5EF4-FFF2-40B4-BE49-F238E27FC236}">
                <a16:creationId xmlns:a16="http://schemas.microsoft.com/office/drawing/2014/main" id="{EAD9C4C1-FEE8-40EA-8837-255DA32926EE}"/>
              </a:ext>
            </a:extLst>
          </xdr:cNvPr>
          <xdr:cNvSpPr/>
        </xdr:nvSpPr>
        <xdr:spPr>
          <a:xfrm>
            <a:off x="6272562" y="2686576"/>
            <a:ext cx="1705804" cy="36000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ES" sz="1050" b="0" i="0" u="none" strike="noStrike" kern="1200" cap="none" spc="0" normalizeH="0" baseline="0">
                <a:ln>
                  <a:noFill/>
                </a:ln>
                <a:solidFill>
                  <a:prstClr val="black"/>
                </a:solidFill>
                <a:effectLst/>
                <a:uLnTx/>
                <a:uFillTx/>
                <a:latin typeface="Century Gothic" panose="020B0502020202020204" pitchFamily="34" charset="0"/>
                <a:ea typeface="+mn-ea"/>
                <a:cs typeface="+mn-cs"/>
              </a:rPr>
              <a:t>Modelo prescripción y dispensación</a:t>
            </a:r>
          </a:p>
        </xdr:txBody>
      </xdr:sp>
      <xdr:sp macro="" textlink="">
        <xdr:nvSpPr>
          <xdr:cNvPr id="11" name="Rectangle 36">
            <a:extLst>
              <a:ext uri="{FF2B5EF4-FFF2-40B4-BE49-F238E27FC236}">
                <a16:creationId xmlns:a16="http://schemas.microsoft.com/office/drawing/2014/main" id="{D362C539-E17E-4D09-AC77-BB9BB61D0A27}"/>
              </a:ext>
            </a:extLst>
          </xdr:cNvPr>
          <xdr:cNvSpPr/>
        </xdr:nvSpPr>
        <xdr:spPr>
          <a:xfrm>
            <a:off x="6266015" y="3486778"/>
            <a:ext cx="1712350" cy="34200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ES" sz="1050" b="0" i="0" u="none" strike="noStrike" kern="1200" cap="none" spc="0" normalizeH="0" baseline="0">
                <a:ln>
                  <a:noFill/>
                </a:ln>
                <a:solidFill>
                  <a:prstClr val="black"/>
                </a:solidFill>
                <a:effectLst/>
                <a:uLnTx/>
                <a:uFillTx/>
                <a:latin typeface="Century Gothic" panose="020B0502020202020204" pitchFamily="34" charset="0"/>
                <a:ea typeface="+mn-ea"/>
                <a:cs typeface="+mn-cs"/>
              </a:rPr>
              <a:t>Estrategias de URM y control del gasto</a:t>
            </a:r>
          </a:p>
        </xdr:txBody>
      </xdr:sp>
      <xdr:sp macro="" textlink="">
        <xdr:nvSpPr>
          <xdr:cNvPr id="12" name="Rectangle 65">
            <a:extLst>
              <a:ext uri="{FF2B5EF4-FFF2-40B4-BE49-F238E27FC236}">
                <a16:creationId xmlns:a16="http://schemas.microsoft.com/office/drawing/2014/main" id="{13166072-0100-4437-872B-5EC78B0312EA}"/>
              </a:ext>
            </a:extLst>
          </xdr:cNvPr>
          <xdr:cNvSpPr/>
        </xdr:nvSpPr>
        <xdr:spPr>
          <a:xfrm>
            <a:off x="2046784" y="4684867"/>
            <a:ext cx="7812000" cy="36000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ES" sz="1050" b="0" i="0" u="none" strike="noStrike" kern="1200" cap="none" spc="0" normalizeH="0" baseline="0">
                <a:ln>
                  <a:noFill/>
                </a:ln>
                <a:solidFill>
                  <a:prstClr val="black"/>
                </a:solidFill>
                <a:effectLst/>
                <a:uLnTx/>
                <a:uFillTx/>
                <a:latin typeface="Century Gothic" panose="020B0502020202020204" pitchFamily="34" charset="0"/>
                <a:ea typeface="+mn-ea"/>
                <a:cs typeface="+mn-cs"/>
              </a:rPr>
              <a:t>Sistemas de información</a:t>
            </a:r>
          </a:p>
        </xdr:txBody>
      </xdr:sp>
      <xdr:sp macro="" textlink="">
        <xdr:nvSpPr>
          <xdr:cNvPr id="13" name="Rectangle 58">
            <a:extLst>
              <a:ext uri="{FF2B5EF4-FFF2-40B4-BE49-F238E27FC236}">
                <a16:creationId xmlns:a16="http://schemas.microsoft.com/office/drawing/2014/main" id="{C7269BEA-AF1D-4F1A-B664-7E0913152CF1}"/>
              </a:ext>
            </a:extLst>
          </xdr:cNvPr>
          <xdr:cNvSpPr/>
        </xdr:nvSpPr>
        <xdr:spPr>
          <a:xfrm>
            <a:off x="2048456" y="1483539"/>
            <a:ext cx="4131322" cy="36000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91440" tIns="45720" rIns="91440" bIns="45720"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ES" sz="1050" b="0" i="0" u="none" strike="noStrike" kern="1200" cap="none" spc="0" normalizeH="0" baseline="0">
                <a:ln>
                  <a:noFill/>
                </a:ln>
                <a:solidFill>
                  <a:prstClr val="black"/>
                </a:solidFill>
                <a:effectLst/>
                <a:uLnTx/>
                <a:uFillTx/>
                <a:latin typeface="Century Gothic" panose="020B0502020202020204" pitchFamily="34" charset="0"/>
                <a:ea typeface="+mn-ea"/>
                <a:cs typeface="+mn-cs"/>
              </a:rPr>
              <a:t>Evaluación y acceso a los medicamentos. Red de URM</a:t>
            </a:r>
          </a:p>
        </xdr:txBody>
      </xdr:sp>
      <xdr:grpSp>
        <xdr:nvGrpSpPr>
          <xdr:cNvPr id="14" name="Grupo 13">
            <a:extLst>
              <a:ext uri="{FF2B5EF4-FFF2-40B4-BE49-F238E27FC236}">
                <a16:creationId xmlns:a16="http://schemas.microsoft.com/office/drawing/2014/main" id="{A88485E5-8270-4099-21AB-FF2BA50D4127}"/>
              </a:ext>
            </a:extLst>
          </xdr:cNvPr>
          <xdr:cNvGrpSpPr/>
        </xdr:nvGrpSpPr>
        <xdr:grpSpPr>
          <a:xfrm>
            <a:off x="2047814" y="3094883"/>
            <a:ext cx="4127089" cy="733895"/>
            <a:chOff x="2431700" y="3207823"/>
            <a:chExt cx="4127089" cy="733895"/>
          </a:xfrm>
        </xdr:grpSpPr>
        <xdr:sp macro="" textlink="">
          <xdr:nvSpPr>
            <xdr:cNvPr id="27" name="Rectangle 22">
              <a:extLst>
                <a:ext uri="{FF2B5EF4-FFF2-40B4-BE49-F238E27FC236}">
                  <a16:creationId xmlns:a16="http://schemas.microsoft.com/office/drawing/2014/main" id="{87D0EA66-2428-470E-9C46-E2AE0392F8C8}"/>
                </a:ext>
              </a:extLst>
            </xdr:cNvPr>
            <xdr:cNvSpPr/>
          </xdr:nvSpPr>
          <xdr:spPr>
            <a:xfrm>
              <a:off x="2431701" y="3207823"/>
              <a:ext cx="2073140" cy="34200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ES" sz="1050" b="0" i="0" u="none" strike="noStrike" kern="1200" cap="none" spc="0" normalizeH="0" baseline="0">
                  <a:ln>
                    <a:noFill/>
                  </a:ln>
                  <a:solidFill>
                    <a:prstClr val="black"/>
                  </a:solidFill>
                  <a:effectLst/>
                  <a:uLnTx/>
                  <a:uFillTx/>
                  <a:latin typeface="Century Gothic" panose="020B0502020202020204" pitchFamily="34" charset="0"/>
                  <a:ea typeface="+mn-ea"/>
                  <a:cs typeface="+mn-cs"/>
                </a:rPr>
                <a:t>Contratación </a:t>
              </a:r>
              <a:r>
                <a:rPr lang="es-ES" sz="1050">
                  <a:solidFill>
                    <a:prstClr val="black"/>
                  </a:solidFill>
                  <a:latin typeface="Century Gothic" panose="020B0502020202020204" pitchFamily="34" charset="0"/>
                </a:rPr>
                <a:t>p</a:t>
              </a:r>
              <a:r>
                <a:rPr kumimoji="0" lang="es-ES" sz="1050" b="0" i="0" u="none" strike="noStrike" kern="1200" cap="none" spc="0" normalizeH="0" baseline="0">
                  <a:ln>
                    <a:noFill/>
                  </a:ln>
                  <a:solidFill>
                    <a:prstClr val="black"/>
                  </a:solidFill>
                  <a:effectLst/>
                  <a:uLnTx/>
                  <a:uFillTx/>
                  <a:latin typeface="Century Gothic" panose="020B0502020202020204" pitchFamily="34" charset="0"/>
                  <a:ea typeface="+mn-ea"/>
                  <a:cs typeface="+mn-cs"/>
                </a:rPr>
                <a:t>ública y compra</a:t>
              </a:r>
            </a:p>
          </xdr:txBody>
        </xdr:sp>
        <xdr:sp macro="" textlink="">
          <xdr:nvSpPr>
            <xdr:cNvPr id="28" name="Rectangle 25">
              <a:extLst>
                <a:ext uri="{FF2B5EF4-FFF2-40B4-BE49-F238E27FC236}">
                  <a16:creationId xmlns:a16="http://schemas.microsoft.com/office/drawing/2014/main" id="{4711A15A-ADF5-48D2-A454-92865386DE49}"/>
                </a:ext>
              </a:extLst>
            </xdr:cNvPr>
            <xdr:cNvSpPr/>
          </xdr:nvSpPr>
          <xdr:spPr>
            <a:xfrm>
              <a:off x="2431700" y="3599718"/>
              <a:ext cx="2073140" cy="34200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ES" sz="1050" b="0" i="0" u="none" strike="noStrike" kern="1200" cap="none" spc="0" normalizeH="0" baseline="0">
                  <a:ln>
                    <a:noFill/>
                  </a:ln>
                  <a:solidFill>
                    <a:prstClr val="black"/>
                  </a:solidFill>
                  <a:effectLst/>
                  <a:uLnTx/>
                  <a:uFillTx/>
                  <a:latin typeface="Century Gothic" panose="020B0502020202020204" pitchFamily="34" charset="0"/>
                  <a:ea typeface="+mn-ea"/>
                  <a:cs typeface="+mn-cs"/>
                </a:rPr>
                <a:t>Logística del medicamento</a:t>
              </a:r>
            </a:p>
          </xdr:txBody>
        </xdr:sp>
        <xdr:sp macro="" textlink="">
          <xdr:nvSpPr>
            <xdr:cNvPr id="29" name="Rectangle 74">
              <a:extLst>
                <a:ext uri="{FF2B5EF4-FFF2-40B4-BE49-F238E27FC236}">
                  <a16:creationId xmlns:a16="http://schemas.microsoft.com/office/drawing/2014/main" id="{CD5E3733-ED36-4C22-B4CA-D9174DCB6AB2}"/>
                </a:ext>
              </a:extLst>
            </xdr:cNvPr>
            <xdr:cNvSpPr/>
          </xdr:nvSpPr>
          <xdr:spPr>
            <a:xfrm>
              <a:off x="4554654" y="3213722"/>
              <a:ext cx="2004135" cy="72000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s-ES" sz="1050" b="0" i="0" u="none" strike="noStrike" kern="1200" cap="none" spc="0" normalizeH="0" baseline="0">
                <a:ln>
                  <a:noFill/>
                </a:ln>
                <a:solidFill>
                  <a:prstClr val="black"/>
                </a:solidFill>
                <a:effectLst/>
                <a:uLnTx/>
                <a:uFillTx/>
                <a:latin typeface="Century Gothic" panose="020B0502020202020204" pitchFamily="34" charset="0"/>
                <a:ea typeface="+mn-ea"/>
                <a:cs typeface="+mn-cs"/>
              </a:endParaRPr>
            </a:p>
          </xdr:txBody>
        </xdr:sp>
      </xdr:grpSp>
      <xdr:sp macro="" textlink="">
        <xdr:nvSpPr>
          <xdr:cNvPr id="15" name="Rectangle 80">
            <a:extLst>
              <a:ext uri="{FF2B5EF4-FFF2-40B4-BE49-F238E27FC236}">
                <a16:creationId xmlns:a16="http://schemas.microsoft.com/office/drawing/2014/main" id="{73C99C81-3C18-4FE7-BADF-10640CF5C9B4}"/>
              </a:ext>
            </a:extLst>
          </xdr:cNvPr>
          <xdr:cNvSpPr/>
        </xdr:nvSpPr>
        <xdr:spPr>
          <a:xfrm>
            <a:off x="8072197" y="955257"/>
            <a:ext cx="1800000" cy="432000"/>
          </a:xfrm>
          <a:prstGeom prst="rect">
            <a:avLst/>
          </a:prstGeom>
          <a:solidFill>
            <a:srgbClr val="83082A"/>
          </a:solidFill>
          <a:ln>
            <a:solidFill>
              <a:srgbClr val="83082A"/>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rIns="36000"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ES" sz="1050" b="1" i="0" u="none" strike="noStrike" kern="1200" cap="none" spc="0" normalizeH="0" baseline="0">
                <a:ln>
                  <a:noFill/>
                </a:ln>
                <a:solidFill>
                  <a:prstClr val="white"/>
                </a:solidFill>
                <a:effectLst/>
                <a:uLnTx/>
                <a:uFillTx/>
                <a:latin typeface="Century Gothic" panose="020B0502020202020204" pitchFamily="34" charset="0"/>
                <a:ea typeface="+mn-ea"/>
                <a:cs typeface="+mn-cs"/>
              </a:rPr>
              <a:t>Bloque 4: Gasto en equipos de alta tecnología</a:t>
            </a:r>
          </a:p>
        </xdr:txBody>
      </xdr:sp>
      <xdr:sp macro="" textlink="">
        <xdr:nvSpPr>
          <xdr:cNvPr id="16" name="Rectangle 88">
            <a:extLst>
              <a:ext uri="{FF2B5EF4-FFF2-40B4-BE49-F238E27FC236}">
                <a16:creationId xmlns:a16="http://schemas.microsoft.com/office/drawing/2014/main" id="{778342C5-5224-4FB6-8C8B-E2C9E63E6F24}"/>
              </a:ext>
            </a:extLst>
          </xdr:cNvPr>
          <xdr:cNvSpPr/>
        </xdr:nvSpPr>
        <xdr:spPr>
          <a:xfrm>
            <a:off x="8071152" y="2676065"/>
            <a:ext cx="1800000" cy="55800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ES" sz="1050" b="0" i="0" u="none" strike="noStrike" kern="1200" cap="none" spc="0" normalizeH="0" baseline="0">
                <a:ln>
                  <a:noFill/>
                </a:ln>
                <a:solidFill>
                  <a:prstClr val="black"/>
                </a:solidFill>
                <a:effectLst/>
                <a:uLnTx/>
                <a:uFillTx/>
                <a:latin typeface="Century Gothic" panose="020B0502020202020204" pitchFamily="34" charset="0"/>
                <a:ea typeface="+mn-ea"/>
                <a:cs typeface="+mn-cs"/>
              </a:rPr>
              <a:t>Contratación  pública de equipos y su mantenimiento</a:t>
            </a:r>
          </a:p>
        </xdr:txBody>
      </xdr:sp>
      <xdr:sp macro="" textlink="">
        <xdr:nvSpPr>
          <xdr:cNvPr id="17" name="Rectangle 89">
            <a:extLst>
              <a:ext uri="{FF2B5EF4-FFF2-40B4-BE49-F238E27FC236}">
                <a16:creationId xmlns:a16="http://schemas.microsoft.com/office/drawing/2014/main" id="{158DDCC8-7D16-4D53-8E20-1D47AFDC51B5}"/>
              </a:ext>
            </a:extLst>
          </xdr:cNvPr>
          <xdr:cNvSpPr/>
        </xdr:nvSpPr>
        <xdr:spPr>
          <a:xfrm>
            <a:off x="8071152" y="2081226"/>
            <a:ext cx="1800000" cy="55800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ES" sz="1050" b="0" i="0" u="none" strike="noStrike" kern="1200" cap="none" spc="0" normalizeH="0" baseline="0">
                <a:ln>
                  <a:noFill/>
                </a:ln>
                <a:solidFill>
                  <a:prstClr val="black"/>
                </a:solidFill>
                <a:effectLst/>
                <a:uLnTx/>
                <a:uFillTx/>
                <a:latin typeface="Century Gothic" panose="020B0502020202020204" pitchFamily="34" charset="0"/>
                <a:ea typeface="+mn-ea"/>
                <a:cs typeface="+mn-cs"/>
              </a:rPr>
              <a:t>Estado y dotación actual del parque</a:t>
            </a:r>
          </a:p>
        </xdr:txBody>
      </xdr:sp>
      <xdr:sp macro="" textlink="">
        <xdr:nvSpPr>
          <xdr:cNvPr id="18" name="Rectangle 92">
            <a:extLst>
              <a:ext uri="{FF2B5EF4-FFF2-40B4-BE49-F238E27FC236}">
                <a16:creationId xmlns:a16="http://schemas.microsoft.com/office/drawing/2014/main" id="{72617864-0495-4503-94A2-96A3C2C67E7D}"/>
              </a:ext>
            </a:extLst>
          </xdr:cNvPr>
          <xdr:cNvSpPr/>
        </xdr:nvSpPr>
        <xdr:spPr>
          <a:xfrm>
            <a:off x="8065029" y="3270903"/>
            <a:ext cx="1800000" cy="55800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ES" sz="1050" b="0" i="0" u="none" strike="noStrike" kern="1200" cap="none" spc="0" normalizeH="0" baseline="0">
                <a:ln>
                  <a:noFill/>
                </a:ln>
                <a:solidFill>
                  <a:prstClr val="black"/>
                </a:solidFill>
                <a:effectLst/>
                <a:uLnTx/>
                <a:uFillTx/>
                <a:latin typeface="Century Gothic" panose="020B0502020202020204" pitchFamily="34" charset="0"/>
                <a:ea typeface="+mn-ea"/>
                <a:cs typeface="+mn-cs"/>
              </a:rPr>
              <a:t>Uso racional de los equipos</a:t>
            </a:r>
          </a:p>
        </xdr:txBody>
      </xdr:sp>
      <xdr:sp macro="" textlink="">
        <xdr:nvSpPr>
          <xdr:cNvPr id="19" name="Rectangle 100">
            <a:extLst>
              <a:ext uri="{FF2B5EF4-FFF2-40B4-BE49-F238E27FC236}">
                <a16:creationId xmlns:a16="http://schemas.microsoft.com/office/drawing/2014/main" id="{25689880-A964-4E63-B999-5386D18475A7}"/>
              </a:ext>
            </a:extLst>
          </xdr:cNvPr>
          <xdr:cNvSpPr/>
        </xdr:nvSpPr>
        <xdr:spPr>
          <a:xfrm>
            <a:off x="1456304" y="1483538"/>
            <a:ext cx="433784" cy="4363140"/>
          </a:xfrm>
          <a:prstGeom prst="rect">
            <a:avLst/>
          </a:prstGeom>
          <a:solidFill>
            <a:srgbClr val="83082A"/>
          </a:solidFill>
          <a:ln>
            <a:solidFill>
              <a:srgbClr val="83082A"/>
            </a:solidFill>
          </a:ln>
        </xdr:spPr>
        <xdr:style>
          <a:lnRef idx="2">
            <a:schemeClr val="accent1">
              <a:shade val="50000"/>
            </a:schemeClr>
          </a:lnRef>
          <a:fillRef idx="1">
            <a:schemeClr val="accent1"/>
          </a:fillRef>
          <a:effectRef idx="0">
            <a:schemeClr val="accent1"/>
          </a:effectRef>
          <a:fontRef idx="minor">
            <a:schemeClr val="lt1"/>
          </a:fontRef>
        </xdr:style>
        <xdr:txBody>
          <a:bodyPr vert="vert270"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ES" sz="1200" b="1" i="0" u="none" strike="noStrike" kern="1200" cap="none" spc="0" normalizeH="0" baseline="0">
                <a:ln>
                  <a:noFill/>
                </a:ln>
                <a:solidFill>
                  <a:prstClr val="white"/>
                </a:solidFill>
                <a:effectLst/>
                <a:uLnTx/>
                <a:uFillTx/>
                <a:latin typeface="Century Gothic" panose="020B0502020202020204" pitchFamily="34" charset="0"/>
                <a:ea typeface="+mn-ea"/>
                <a:cs typeface="+mn-cs"/>
              </a:rPr>
              <a:t>EJES</a:t>
            </a:r>
          </a:p>
        </xdr:txBody>
      </xdr:sp>
      <xdr:sp macro="" textlink="">
        <xdr:nvSpPr>
          <xdr:cNvPr id="20" name="Rectangle 7">
            <a:extLst>
              <a:ext uri="{FF2B5EF4-FFF2-40B4-BE49-F238E27FC236}">
                <a16:creationId xmlns:a16="http://schemas.microsoft.com/office/drawing/2014/main" id="{02276E4A-44E4-8AAD-600E-37A3F5CF6D3D}"/>
              </a:ext>
            </a:extLst>
          </xdr:cNvPr>
          <xdr:cNvSpPr/>
        </xdr:nvSpPr>
        <xdr:spPr>
          <a:xfrm>
            <a:off x="2047305" y="3869435"/>
            <a:ext cx="7812000" cy="360000"/>
          </a:xfrm>
          <a:prstGeom prst="rect">
            <a:avLst/>
          </a:prstGeom>
          <a:solidFill>
            <a:srgbClr val="83082A"/>
          </a:solidFill>
          <a:ln>
            <a:solidFill>
              <a:srgbClr val="83082A"/>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ES" sz="1050" b="1" i="0" u="none" strike="noStrike" kern="1200" cap="none" spc="0" normalizeH="0" baseline="0">
                <a:ln>
                  <a:noFill/>
                </a:ln>
                <a:solidFill>
                  <a:prstClr val="white"/>
                </a:solidFill>
                <a:effectLst/>
                <a:uLnTx/>
                <a:uFillTx/>
                <a:latin typeface="Century Gothic" panose="020B0502020202020204" pitchFamily="34" charset="0"/>
                <a:ea typeface="+mn-ea"/>
                <a:cs typeface="+mn-cs"/>
              </a:rPr>
              <a:t>Bloque 5: Aspectos transversales</a:t>
            </a:r>
          </a:p>
        </xdr:txBody>
      </xdr:sp>
      <xdr:sp macro="" textlink="">
        <xdr:nvSpPr>
          <xdr:cNvPr id="21" name="Rectangle 1">
            <a:extLst>
              <a:ext uri="{FF2B5EF4-FFF2-40B4-BE49-F238E27FC236}">
                <a16:creationId xmlns:a16="http://schemas.microsoft.com/office/drawing/2014/main" id="{BDC10FE1-3B57-88CC-1E20-66918A723957}"/>
              </a:ext>
            </a:extLst>
          </xdr:cNvPr>
          <xdr:cNvSpPr/>
        </xdr:nvSpPr>
        <xdr:spPr>
          <a:xfrm>
            <a:off x="8071009" y="1486387"/>
            <a:ext cx="1800000" cy="55800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ES" sz="1050" b="0" i="0" u="none" strike="noStrike" kern="1200" cap="none" spc="0" normalizeH="0" baseline="0">
                <a:ln>
                  <a:noFill/>
                </a:ln>
                <a:solidFill>
                  <a:prstClr val="black"/>
                </a:solidFill>
                <a:effectLst/>
                <a:uLnTx/>
                <a:uFillTx/>
                <a:latin typeface="Century Gothic" panose="020B0502020202020204" pitchFamily="34" charset="0"/>
                <a:ea typeface="+mn-ea"/>
                <a:cs typeface="+mn-cs"/>
              </a:rPr>
              <a:t>Gobernanza para la toma de decisiones de inversión</a:t>
            </a:r>
          </a:p>
        </xdr:txBody>
      </xdr:sp>
      <xdr:sp macro="" textlink="">
        <xdr:nvSpPr>
          <xdr:cNvPr id="22" name="Rectangle 14">
            <a:extLst>
              <a:ext uri="{FF2B5EF4-FFF2-40B4-BE49-F238E27FC236}">
                <a16:creationId xmlns:a16="http://schemas.microsoft.com/office/drawing/2014/main" id="{B8D6BC04-1F73-D3F4-0314-A89A430D8DBC}"/>
              </a:ext>
            </a:extLst>
          </xdr:cNvPr>
          <xdr:cNvSpPr/>
        </xdr:nvSpPr>
        <xdr:spPr>
          <a:xfrm>
            <a:off x="6264709" y="1483539"/>
            <a:ext cx="1713655" cy="762836"/>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ES" sz="1050" b="0" i="0" u="none" strike="noStrike" kern="1200" cap="none" spc="0" normalizeH="0" baseline="0">
                <a:ln>
                  <a:noFill/>
                </a:ln>
                <a:solidFill>
                  <a:prstClr val="black"/>
                </a:solidFill>
                <a:effectLst/>
                <a:uLnTx/>
                <a:uFillTx/>
                <a:latin typeface="Century Gothic" panose="020B0502020202020204" pitchFamily="34" charset="0"/>
                <a:ea typeface="+mn-ea"/>
                <a:cs typeface="+mn-cs"/>
              </a:rPr>
              <a:t>Coordinación de la atención sociosanitaria y continuidad asistencial</a:t>
            </a:r>
          </a:p>
        </xdr:txBody>
      </xdr:sp>
      <xdr:sp macro="" textlink="">
        <xdr:nvSpPr>
          <xdr:cNvPr id="23" name="Rectangle 7">
            <a:extLst>
              <a:ext uri="{FF2B5EF4-FFF2-40B4-BE49-F238E27FC236}">
                <a16:creationId xmlns:a16="http://schemas.microsoft.com/office/drawing/2014/main" id="{2DCC2967-8D54-C226-32D8-AF7BE0E2F211}"/>
              </a:ext>
            </a:extLst>
          </xdr:cNvPr>
          <xdr:cNvSpPr/>
        </xdr:nvSpPr>
        <xdr:spPr>
          <a:xfrm>
            <a:off x="2046784" y="5486678"/>
            <a:ext cx="7812000" cy="360000"/>
          </a:xfrm>
          <a:prstGeom prst="rect">
            <a:avLst/>
          </a:prstGeom>
          <a:solidFill>
            <a:srgbClr val="83082A"/>
          </a:solidFill>
          <a:ln>
            <a:solidFill>
              <a:srgbClr val="83082A"/>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ES" sz="1050" b="1" i="0" u="none" strike="noStrike" kern="1200" cap="none" spc="0" normalizeH="0" baseline="0">
                <a:ln>
                  <a:noFill/>
                </a:ln>
                <a:solidFill>
                  <a:prstClr val="white"/>
                </a:solidFill>
                <a:effectLst/>
                <a:uLnTx/>
                <a:uFillTx/>
                <a:latin typeface="Century Gothic" panose="020B0502020202020204" pitchFamily="34" charset="0"/>
                <a:ea typeface="+mn-ea"/>
                <a:cs typeface="+mn-cs"/>
              </a:rPr>
              <a:t>Bloque 6: Propuestas de la evaluación</a:t>
            </a:r>
          </a:p>
        </xdr:txBody>
      </xdr:sp>
      <xdr:sp macro="" textlink="">
        <xdr:nvSpPr>
          <xdr:cNvPr id="24" name="Rectangle 65">
            <a:extLst>
              <a:ext uri="{FF2B5EF4-FFF2-40B4-BE49-F238E27FC236}">
                <a16:creationId xmlns:a16="http://schemas.microsoft.com/office/drawing/2014/main" id="{6AD0F3D3-A5CB-DC1E-7E12-A12B0373EFCB}"/>
              </a:ext>
            </a:extLst>
          </xdr:cNvPr>
          <xdr:cNvSpPr/>
        </xdr:nvSpPr>
        <xdr:spPr>
          <a:xfrm>
            <a:off x="2046784" y="5077943"/>
            <a:ext cx="7812000" cy="36000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ES" sz="1050" b="0" i="0" u="none" strike="noStrike" kern="1200" cap="none" spc="0" normalizeH="0" baseline="0">
                <a:ln>
                  <a:noFill/>
                </a:ln>
                <a:solidFill>
                  <a:prstClr val="black"/>
                </a:solidFill>
                <a:effectLst/>
                <a:uLnTx/>
                <a:uFillTx/>
                <a:latin typeface="Century Gothic" panose="020B0502020202020204" pitchFamily="34" charset="0"/>
                <a:ea typeface="+mn-ea"/>
                <a:cs typeface="+mn-cs"/>
              </a:rPr>
              <a:t>Formación de los profesionales en URM y uso racional de equipos</a:t>
            </a:r>
          </a:p>
        </xdr:txBody>
      </xdr:sp>
      <xdr:sp macro="" textlink="">
        <xdr:nvSpPr>
          <xdr:cNvPr id="25" name="Rectangle 65">
            <a:extLst>
              <a:ext uri="{FF2B5EF4-FFF2-40B4-BE49-F238E27FC236}">
                <a16:creationId xmlns:a16="http://schemas.microsoft.com/office/drawing/2014/main" id="{0C23A19E-4C1F-47FC-C043-A440A1EC982D}"/>
              </a:ext>
            </a:extLst>
          </xdr:cNvPr>
          <xdr:cNvSpPr/>
        </xdr:nvSpPr>
        <xdr:spPr>
          <a:xfrm>
            <a:off x="2046784" y="4285421"/>
            <a:ext cx="7812000" cy="36000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ES" sz="1050" b="0" i="0" u="none" strike="noStrike" kern="1200" cap="none" spc="0" normalizeH="0" baseline="0">
                <a:ln>
                  <a:noFill/>
                </a:ln>
                <a:solidFill>
                  <a:prstClr val="black"/>
                </a:solidFill>
                <a:effectLst/>
                <a:uLnTx/>
                <a:uFillTx/>
                <a:latin typeface="Century Gothic" panose="020B0502020202020204" pitchFamily="34" charset="0"/>
                <a:ea typeface="+mn-ea"/>
                <a:cs typeface="+mn-cs"/>
              </a:rPr>
              <a:t>Modelo de objetivos e incentivos</a:t>
            </a:r>
          </a:p>
        </xdr:txBody>
      </xdr:sp>
      <xdr:sp macro="" textlink="">
        <xdr:nvSpPr>
          <xdr:cNvPr id="26" name="Rectangle 32">
            <a:extLst>
              <a:ext uri="{FF2B5EF4-FFF2-40B4-BE49-F238E27FC236}">
                <a16:creationId xmlns:a16="http://schemas.microsoft.com/office/drawing/2014/main" id="{8CDD6D72-19A2-1ADC-28BD-4A0BDA7D2A29}"/>
              </a:ext>
            </a:extLst>
          </xdr:cNvPr>
          <xdr:cNvSpPr/>
        </xdr:nvSpPr>
        <xdr:spPr>
          <a:xfrm>
            <a:off x="6272562" y="3089522"/>
            <a:ext cx="1705804" cy="36000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ES" sz="1050" b="0" i="0" u="none" strike="noStrike" kern="1200" cap="none" spc="0" normalizeH="0" baseline="0">
                <a:ln>
                  <a:noFill/>
                </a:ln>
                <a:solidFill>
                  <a:prstClr val="black"/>
                </a:solidFill>
                <a:effectLst/>
                <a:uLnTx/>
                <a:uFillTx/>
                <a:latin typeface="Century Gothic" panose="020B0502020202020204" pitchFamily="34" charset="0"/>
                <a:ea typeface="+mn-ea"/>
                <a:cs typeface="+mn-cs"/>
              </a:rPr>
              <a:t>Atención farmacéutica</a:t>
            </a:r>
          </a:p>
        </xdr:txBody>
      </xdr:sp>
    </xdr:grpSp>
    <xdr:clientData/>
  </xdr:twoCellAnchor>
</xdr:wsDr>
</file>

<file path=xl/drawings/drawing40.xml><?xml version="1.0" encoding="utf-8"?>
<xdr:wsDr xmlns:xdr="http://schemas.openxmlformats.org/drawingml/2006/spreadsheetDrawing" xmlns:a="http://schemas.openxmlformats.org/drawingml/2006/main">
  <xdr:twoCellAnchor>
    <xdr:from>
      <xdr:col>1</xdr:col>
      <xdr:colOff>11471</xdr:colOff>
      <xdr:row>4</xdr:row>
      <xdr:rowOff>127062</xdr:rowOff>
    </xdr:from>
    <xdr:to>
      <xdr:col>1</xdr:col>
      <xdr:colOff>5231471</xdr:colOff>
      <xdr:row>21</xdr:row>
      <xdr:rowOff>54822</xdr:rowOff>
    </xdr:to>
    <mc:AlternateContent xmlns:mc="http://schemas.openxmlformats.org/markup-compatibility/2006">
      <mc:Choice xmlns:cx1="http://schemas.microsoft.com/office/drawing/2015/9/8/chartex" Requires="cx1">
        <xdr:graphicFrame macro="">
          <xdr:nvGraphicFramePr>
            <xdr:cNvPr id="2" name="Chart 2">
              <a:extLst>
                <a:ext uri="{FF2B5EF4-FFF2-40B4-BE49-F238E27FC236}">
                  <a16:creationId xmlns:a16="http://schemas.microsoft.com/office/drawing/2014/main" id="{1D1872D9-9483-4424-B1C6-D4E9ADBFF092}"/>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603926" y="1073847"/>
              <a:ext cx="5220000" cy="2890035"/>
            </a:xfrm>
            <a:prstGeom prst="rect">
              <a:avLst/>
            </a:prstGeom>
            <a:solidFill>
              <a:prstClr val="white"/>
            </a:solidFill>
            <a:ln w="1">
              <a:solidFill>
                <a:prstClr val="green"/>
              </a:solidFill>
            </a:ln>
          </xdr:spPr>
          <xdr:txBody>
            <a:bodyPr vertOverflow="clip" horzOverflow="clip"/>
            <a:lstStyle/>
            <a:p>
              <a:r>
                <a:rPr lang="es-ES" sz="1100"/>
                <a:t>Este gráfico no está disponible en su versión de Excel.
Si edita esta forma o guarda el libro en un formato de archivo diferente, el gráfico no se podrá utilizar.</a:t>
              </a:r>
            </a:p>
          </xdr:txBody>
        </xdr:sp>
      </mc:Fallback>
    </mc:AlternateContent>
    <xdr:clientData/>
  </xdr:twoCellAnchor>
</xdr:wsDr>
</file>

<file path=xl/drawings/drawing41.xml><?xml version="1.0" encoding="utf-8"?>
<xdr:wsDr xmlns:xdr="http://schemas.openxmlformats.org/drawingml/2006/spreadsheetDrawing" xmlns:a="http://schemas.openxmlformats.org/drawingml/2006/main">
  <xdr:twoCellAnchor>
    <xdr:from>
      <xdr:col>1</xdr:col>
      <xdr:colOff>27214</xdr:colOff>
      <xdr:row>4</xdr:row>
      <xdr:rowOff>163304</xdr:rowOff>
    </xdr:from>
    <xdr:to>
      <xdr:col>1</xdr:col>
      <xdr:colOff>5247214</xdr:colOff>
      <xdr:row>19</xdr:row>
      <xdr:rowOff>30104</xdr:rowOff>
    </xdr:to>
    <xdr:graphicFrame macro="">
      <xdr:nvGraphicFramePr>
        <xdr:cNvPr id="2" name="Chart 1">
          <a:extLst>
            <a:ext uri="{FF2B5EF4-FFF2-40B4-BE49-F238E27FC236}">
              <a16:creationId xmlns:a16="http://schemas.microsoft.com/office/drawing/2014/main" id="{0FE4AFDC-CA13-4739-AD8E-F5AB77D18D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c:userShapes xmlns:c="http://schemas.openxmlformats.org/drawingml/2006/chart">
  <cdr:relSizeAnchor xmlns:cdr="http://schemas.openxmlformats.org/drawingml/2006/chartDrawing">
    <cdr:from>
      <cdr:x>0.34346</cdr:x>
      <cdr:y>0.02628</cdr:y>
    </cdr:from>
    <cdr:to>
      <cdr:x>0.39934</cdr:x>
      <cdr:y>0.83239</cdr:y>
    </cdr:to>
    <cdr:sp macro="" textlink="">
      <cdr:nvSpPr>
        <cdr:cNvPr id="4" name="Rectangle 3">
          <a:extLst xmlns:a="http://schemas.openxmlformats.org/drawingml/2006/main">
            <a:ext uri="{FF2B5EF4-FFF2-40B4-BE49-F238E27FC236}">
              <a16:creationId xmlns:a16="http://schemas.microsoft.com/office/drawing/2014/main" id="{1210342F-4DA0-477E-2790-0F22B668A013}"/>
            </a:ext>
          </a:extLst>
        </cdr:cNvPr>
        <cdr:cNvSpPr/>
      </cdr:nvSpPr>
      <cdr:spPr>
        <a:xfrm xmlns:a="http://schemas.openxmlformats.org/drawingml/2006/main">
          <a:off x="1792846" y="68580"/>
          <a:ext cx="291693" cy="2103947"/>
        </a:xfrm>
        <a:prstGeom xmlns:a="http://schemas.openxmlformats.org/drawingml/2006/main" prst="rect">
          <a:avLst/>
        </a:prstGeom>
        <a:solidFill xmlns:a="http://schemas.openxmlformats.org/drawingml/2006/main">
          <a:schemeClr val="accent5">
            <a:lumMod val="20000"/>
            <a:lumOff val="80000"/>
            <a:alpha val="3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s-ES"/>
        </a:p>
      </cdr:txBody>
    </cdr:sp>
  </cdr:relSizeAnchor>
</c:userShapes>
</file>

<file path=xl/drawings/drawing43.xml><?xml version="1.0" encoding="utf-8"?>
<xdr:wsDr xmlns:xdr="http://schemas.openxmlformats.org/drawingml/2006/spreadsheetDrawing" xmlns:a="http://schemas.openxmlformats.org/drawingml/2006/main">
  <xdr:twoCellAnchor>
    <xdr:from>
      <xdr:col>1</xdr:col>
      <xdr:colOff>133611</xdr:colOff>
      <xdr:row>4</xdr:row>
      <xdr:rowOff>22000</xdr:rowOff>
    </xdr:from>
    <xdr:to>
      <xdr:col>1</xdr:col>
      <xdr:colOff>5353611</xdr:colOff>
      <xdr:row>19</xdr:row>
      <xdr:rowOff>117400</xdr:rowOff>
    </xdr:to>
    <xdr:graphicFrame macro="">
      <xdr:nvGraphicFramePr>
        <xdr:cNvPr id="2" name="Chart 1">
          <a:extLst>
            <a:ext uri="{FF2B5EF4-FFF2-40B4-BE49-F238E27FC236}">
              <a16:creationId xmlns:a16="http://schemas.microsoft.com/office/drawing/2014/main" id="{00000000-0008-0000-3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xdr:from>
      <xdr:col>1</xdr:col>
      <xdr:colOff>359954</xdr:colOff>
      <xdr:row>3</xdr:row>
      <xdr:rowOff>22498</xdr:rowOff>
    </xdr:from>
    <xdr:to>
      <xdr:col>1</xdr:col>
      <xdr:colOff>5579954</xdr:colOff>
      <xdr:row>18</xdr:row>
      <xdr:rowOff>11218</xdr:rowOff>
    </xdr:to>
    <xdr:graphicFrame macro="">
      <xdr:nvGraphicFramePr>
        <xdr:cNvPr id="2" name="Chart 1">
          <a:extLst>
            <a:ext uri="{FF2B5EF4-FFF2-40B4-BE49-F238E27FC236}">
              <a16:creationId xmlns:a16="http://schemas.microsoft.com/office/drawing/2014/main" id="{00000000-0008-0000-3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xdr:from>
      <xdr:col>1</xdr:col>
      <xdr:colOff>788516</xdr:colOff>
      <xdr:row>4</xdr:row>
      <xdr:rowOff>7872</xdr:rowOff>
    </xdr:from>
    <xdr:to>
      <xdr:col>1</xdr:col>
      <xdr:colOff>6008516</xdr:colOff>
      <xdr:row>18</xdr:row>
      <xdr:rowOff>147004</xdr:rowOff>
    </xdr:to>
    <xdr:graphicFrame macro="">
      <xdr:nvGraphicFramePr>
        <xdr:cNvPr id="2" name="Chart 1">
          <a:extLst>
            <a:ext uri="{FF2B5EF4-FFF2-40B4-BE49-F238E27FC236}">
              <a16:creationId xmlns:a16="http://schemas.microsoft.com/office/drawing/2014/main" id="{00000000-0008-0000-3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xdr:from>
      <xdr:col>1</xdr:col>
      <xdr:colOff>342242</xdr:colOff>
      <xdr:row>3</xdr:row>
      <xdr:rowOff>255270</xdr:rowOff>
    </xdr:from>
    <xdr:to>
      <xdr:col>1</xdr:col>
      <xdr:colOff>5562834</xdr:colOff>
      <xdr:row>19</xdr:row>
      <xdr:rowOff>166558</xdr:rowOff>
    </xdr:to>
    <xdr:graphicFrame macro="">
      <xdr:nvGraphicFramePr>
        <xdr:cNvPr id="2" name="Chart 1">
          <a:extLst>
            <a:ext uri="{FF2B5EF4-FFF2-40B4-BE49-F238E27FC236}">
              <a16:creationId xmlns:a16="http://schemas.microsoft.com/office/drawing/2014/main" id="{00000000-0008-0000-3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xdr:from>
      <xdr:col>1</xdr:col>
      <xdr:colOff>577782</xdr:colOff>
      <xdr:row>3</xdr:row>
      <xdr:rowOff>39464</xdr:rowOff>
    </xdr:from>
    <xdr:to>
      <xdr:col>1</xdr:col>
      <xdr:colOff>5797782</xdr:colOff>
      <xdr:row>18</xdr:row>
      <xdr:rowOff>89144</xdr:rowOff>
    </xdr:to>
    <xdr:graphicFrame macro="">
      <xdr:nvGraphicFramePr>
        <xdr:cNvPr id="2" name="Gráfico 2">
          <a:extLst>
            <a:ext uri="{FF2B5EF4-FFF2-40B4-BE49-F238E27FC236}">
              <a16:creationId xmlns:a16="http://schemas.microsoft.com/office/drawing/2014/main" id="{00000000-0008-0000-4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xdr:from>
      <xdr:col>1</xdr:col>
      <xdr:colOff>498672</xdr:colOff>
      <xdr:row>4</xdr:row>
      <xdr:rowOff>4100</xdr:rowOff>
    </xdr:from>
    <xdr:to>
      <xdr:col>1</xdr:col>
      <xdr:colOff>5718672</xdr:colOff>
      <xdr:row>19</xdr:row>
      <xdr:rowOff>99500</xdr:rowOff>
    </xdr:to>
    <xdr:graphicFrame macro="">
      <xdr:nvGraphicFramePr>
        <xdr:cNvPr id="2" name="Gráfico 1">
          <a:extLst>
            <a:ext uri="{FF2B5EF4-FFF2-40B4-BE49-F238E27FC236}">
              <a16:creationId xmlns:a16="http://schemas.microsoft.com/office/drawing/2014/main" id="{00000000-0008-0000-4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9.xml><?xml version="1.0" encoding="utf-8"?>
<xdr:wsDr xmlns:xdr="http://schemas.openxmlformats.org/drawingml/2006/spreadsheetDrawing" xmlns:a="http://schemas.openxmlformats.org/drawingml/2006/main">
  <xdr:twoCellAnchor>
    <xdr:from>
      <xdr:col>1</xdr:col>
      <xdr:colOff>418868</xdr:colOff>
      <xdr:row>4</xdr:row>
      <xdr:rowOff>16093</xdr:rowOff>
    </xdr:from>
    <xdr:to>
      <xdr:col>1</xdr:col>
      <xdr:colOff>5638868</xdr:colOff>
      <xdr:row>21</xdr:row>
      <xdr:rowOff>15240</xdr:rowOff>
    </xdr:to>
    <xdr:graphicFrame macro="">
      <xdr:nvGraphicFramePr>
        <xdr:cNvPr id="2" name="Gráfico 2">
          <a:extLst>
            <a:ext uri="{FF2B5EF4-FFF2-40B4-BE49-F238E27FC236}">
              <a16:creationId xmlns:a16="http://schemas.microsoft.com/office/drawing/2014/main" id="{00000000-0008-0000-4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208871</xdr:colOff>
      <xdr:row>4</xdr:row>
      <xdr:rowOff>18785</xdr:rowOff>
    </xdr:from>
    <xdr:to>
      <xdr:col>2</xdr:col>
      <xdr:colOff>78442</xdr:colOff>
      <xdr:row>27</xdr:row>
      <xdr:rowOff>105150</xdr:rowOff>
    </xdr:to>
    <xdr:grpSp>
      <xdr:nvGrpSpPr>
        <xdr:cNvPr id="2" name="Grupo 11">
          <a:extLst>
            <a:ext uri="{FF2B5EF4-FFF2-40B4-BE49-F238E27FC236}">
              <a16:creationId xmlns:a16="http://schemas.microsoft.com/office/drawing/2014/main" id="{00000000-0008-0000-0700-000002000000}"/>
            </a:ext>
          </a:extLst>
        </xdr:cNvPr>
        <xdr:cNvGrpSpPr/>
      </xdr:nvGrpSpPr>
      <xdr:grpSpPr>
        <a:xfrm>
          <a:off x="799421" y="765545"/>
          <a:ext cx="5919851" cy="4294510"/>
          <a:chOff x="688155" y="392712"/>
          <a:chExt cx="8391236" cy="4025876"/>
        </a:xfrm>
      </xdr:grpSpPr>
      <xdr:sp macro="" textlink="">
        <xdr:nvSpPr>
          <xdr:cNvPr id="3" name="Rectangle 2">
            <a:extLst>
              <a:ext uri="{FF2B5EF4-FFF2-40B4-BE49-F238E27FC236}">
                <a16:creationId xmlns:a16="http://schemas.microsoft.com/office/drawing/2014/main" id="{00000000-0008-0000-0700-000003000000}"/>
              </a:ext>
            </a:extLst>
          </xdr:cNvPr>
          <xdr:cNvSpPr/>
        </xdr:nvSpPr>
        <xdr:spPr>
          <a:xfrm>
            <a:off x="700259" y="448520"/>
            <a:ext cx="2062335" cy="396000"/>
          </a:xfrm>
          <a:prstGeom prst="rect">
            <a:avLst/>
          </a:prstGeom>
          <a:solidFill>
            <a:srgbClr val="83082A"/>
          </a:solidFill>
          <a:ln>
            <a:solidFill>
              <a:srgbClr val="83082A"/>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ES" sz="900" b="1" i="0" u="none" strike="noStrike" kern="1200" cap="none" spc="0" normalizeH="0" baseline="0">
                <a:ln>
                  <a:noFill/>
                </a:ln>
                <a:solidFill>
                  <a:prstClr val="white"/>
                </a:solidFill>
                <a:effectLst/>
                <a:uLnTx/>
                <a:uFillTx/>
                <a:latin typeface="Century Gothic" panose="020B0502020202020204" pitchFamily="34" charset="0"/>
                <a:ea typeface="+mn-ea"/>
                <a:cs typeface="+mn-cs"/>
              </a:rPr>
              <a:t>Bloque 1: Gasto en farmacia hospitalaria</a:t>
            </a:r>
          </a:p>
        </xdr:txBody>
      </xdr:sp>
      <xdr:sp macro="" textlink="">
        <xdr:nvSpPr>
          <xdr:cNvPr id="4" name="Rectangle 3">
            <a:extLst>
              <a:ext uri="{FF2B5EF4-FFF2-40B4-BE49-F238E27FC236}">
                <a16:creationId xmlns:a16="http://schemas.microsoft.com/office/drawing/2014/main" id="{00000000-0008-0000-0700-000004000000}"/>
              </a:ext>
            </a:extLst>
          </xdr:cNvPr>
          <xdr:cNvSpPr/>
        </xdr:nvSpPr>
        <xdr:spPr>
          <a:xfrm>
            <a:off x="700256" y="889109"/>
            <a:ext cx="2062334" cy="396000"/>
          </a:xfrm>
          <a:prstGeom prst="rect">
            <a:avLst/>
          </a:prstGeom>
          <a:solidFill>
            <a:srgbClr val="83082A"/>
          </a:solidFill>
          <a:ln>
            <a:solidFill>
              <a:srgbClr val="83082A"/>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sz="900" b="1">
                <a:solidFill>
                  <a:prstClr val="white"/>
                </a:solidFill>
                <a:latin typeface="Century Gothic" panose="020B0502020202020204" pitchFamily="34" charset="0"/>
              </a:rPr>
              <a:t>Bloque 2: Gasto en receta</a:t>
            </a:r>
          </a:p>
        </xdr:txBody>
      </xdr:sp>
      <xdr:sp macro="" textlink="">
        <xdr:nvSpPr>
          <xdr:cNvPr id="5" name="Rectangle 4">
            <a:extLst>
              <a:ext uri="{FF2B5EF4-FFF2-40B4-BE49-F238E27FC236}">
                <a16:creationId xmlns:a16="http://schemas.microsoft.com/office/drawing/2014/main" id="{00000000-0008-0000-0700-000005000000}"/>
              </a:ext>
            </a:extLst>
          </xdr:cNvPr>
          <xdr:cNvSpPr/>
        </xdr:nvSpPr>
        <xdr:spPr>
          <a:xfrm>
            <a:off x="693386" y="1329165"/>
            <a:ext cx="2062335" cy="396000"/>
          </a:xfrm>
          <a:prstGeom prst="rect">
            <a:avLst/>
          </a:prstGeom>
          <a:solidFill>
            <a:srgbClr val="83082A"/>
          </a:solidFill>
          <a:ln>
            <a:solidFill>
              <a:srgbClr val="83082A"/>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sz="900" b="1">
                <a:solidFill>
                  <a:prstClr val="white"/>
                </a:solidFill>
                <a:latin typeface="Century Gothic" panose="020B0502020202020204" pitchFamily="34" charset="0"/>
              </a:rPr>
              <a:t>Bloque 3: Gasto en medicamentos en centros sociosanitarios</a:t>
            </a:r>
          </a:p>
        </xdr:txBody>
      </xdr:sp>
      <xdr:sp macro="" textlink="">
        <xdr:nvSpPr>
          <xdr:cNvPr id="6" name="Rectangle 5">
            <a:extLst>
              <a:ext uri="{FF2B5EF4-FFF2-40B4-BE49-F238E27FC236}">
                <a16:creationId xmlns:a16="http://schemas.microsoft.com/office/drawing/2014/main" id="{00000000-0008-0000-0700-000006000000}"/>
              </a:ext>
            </a:extLst>
          </xdr:cNvPr>
          <xdr:cNvSpPr/>
        </xdr:nvSpPr>
        <xdr:spPr>
          <a:xfrm>
            <a:off x="3077016" y="392712"/>
            <a:ext cx="2773562" cy="304479"/>
          </a:xfrm>
          <a:prstGeom prst="rect">
            <a:avLst/>
          </a:prstGeom>
          <a:solidFill>
            <a:schemeClr val="bg2">
              <a:lumMod val="9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ES" sz="900" b="1" i="0" u="none" strike="noStrike" kern="1200" cap="none" spc="0" normalizeH="0" baseline="0">
                <a:ln>
                  <a:noFill/>
                </a:ln>
                <a:solidFill>
                  <a:schemeClr val="tx1"/>
                </a:solidFill>
                <a:effectLst/>
                <a:uLnTx/>
                <a:uFillTx/>
                <a:latin typeface="Century Gothic" panose="020B0502020202020204" pitchFamily="34" charset="0"/>
                <a:ea typeface="+mn-ea"/>
                <a:cs typeface="+mn-cs"/>
              </a:rPr>
              <a:t>Metodología de análisis cuantitativo</a:t>
            </a:r>
          </a:p>
        </xdr:txBody>
      </xdr:sp>
      <xdr:sp macro="" textlink="">
        <xdr:nvSpPr>
          <xdr:cNvPr id="7" name="Rectangle 6">
            <a:extLst>
              <a:ext uri="{FF2B5EF4-FFF2-40B4-BE49-F238E27FC236}">
                <a16:creationId xmlns:a16="http://schemas.microsoft.com/office/drawing/2014/main" id="{00000000-0008-0000-0700-000007000000}"/>
              </a:ext>
            </a:extLst>
          </xdr:cNvPr>
          <xdr:cNvSpPr/>
        </xdr:nvSpPr>
        <xdr:spPr>
          <a:xfrm>
            <a:off x="688155" y="1774626"/>
            <a:ext cx="2065069" cy="395416"/>
          </a:xfrm>
          <a:prstGeom prst="rect">
            <a:avLst/>
          </a:prstGeom>
          <a:solidFill>
            <a:srgbClr val="83082A"/>
          </a:solidFill>
          <a:ln>
            <a:solidFill>
              <a:srgbClr val="83082A"/>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sz="900" b="1">
                <a:solidFill>
                  <a:prstClr val="white"/>
                </a:solidFill>
                <a:latin typeface="Century Gothic" panose="020B0502020202020204" pitchFamily="34" charset="0"/>
              </a:rPr>
              <a:t>Bloque 4: Gasto en equipos de alta tecnología</a:t>
            </a:r>
          </a:p>
        </xdr:txBody>
      </xdr:sp>
      <xdr:sp macro="" textlink="">
        <xdr:nvSpPr>
          <xdr:cNvPr id="8" name="Rectangle 7">
            <a:extLst>
              <a:ext uri="{FF2B5EF4-FFF2-40B4-BE49-F238E27FC236}">
                <a16:creationId xmlns:a16="http://schemas.microsoft.com/office/drawing/2014/main" id="{00000000-0008-0000-0700-000008000000}"/>
              </a:ext>
            </a:extLst>
          </xdr:cNvPr>
          <xdr:cNvSpPr/>
        </xdr:nvSpPr>
        <xdr:spPr>
          <a:xfrm>
            <a:off x="5970738" y="392712"/>
            <a:ext cx="2774924" cy="304479"/>
          </a:xfrm>
          <a:prstGeom prst="rect">
            <a:avLst/>
          </a:prstGeom>
          <a:solidFill>
            <a:schemeClr val="bg2">
              <a:lumMod val="9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ES" sz="900" b="1" i="0" u="none" strike="noStrike" kern="1200" cap="none" spc="0" normalizeH="0" baseline="0">
                <a:ln>
                  <a:noFill/>
                </a:ln>
                <a:solidFill>
                  <a:schemeClr val="tx1"/>
                </a:solidFill>
                <a:effectLst/>
                <a:uLnTx/>
                <a:uFillTx/>
                <a:latin typeface="Century Gothic" panose="020B0502020202020204" pitchFamily="34" charset="0"/>
                <a:ea typeface="+mn-ea"/>
                <a:cs typeface="+mn-cs"/>
              </a:rPr>
              <a:t>Metodología de análisis cualitativo</a:t>
            </a:r>
          </a:p>
        </xdr:txBody>
      </xdr:sp>
      <xdr:sp macro="" textlink="">
        <xdr:nvSpPr>
          <xdr:cNvPr id="9" name="Rectangle: Rounded Corners 8">
            <a:extLst>
              <a:ext uri="{FF2B5EF4-FFF2-40B4-BE49-F238E27FC236}">
                <a16:creationId xmlns:a16="http://schemas.microsoft.com/office/drawing/2014/main" id="{00000000-0008-0000-0700-000009000000}"/>
              </a:ext>
            </a:extLst>
          </xdr:cNvPr>
          <xdr:cNvSpPr/>
        </xdr:nvSpPr>
        <xdr:spPr>
          <a:xfrm>
            <a:off x="3076381" y="848931"/>
            <a:ext cx="2774924" cy="1346687"/>
          </a:xfrm>
          <a:prstGeom prst="roundRect">
            <a:avLst/>
          </a:prstGeom>
          <a:no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sz="900"/>
          </a:p>
        </xdr:txBody>
      </xdr:sp>
      <xdr:sp macro="" textlink="">
        <xdr:nvSpPr>
          <xdr:cNvPr id="10" name="TextBox 2">
            <a:extLst>
              <a:ext uri="{FF2B5EF4-FFF2-40B4-BE49-F238E27FC236}">
                <a16:creationId xmlns:a16="http://schemas.microsoft.com/office/drawing/2014/main" id="{00000000-0008-0000-0700-00000A000000}"/>
              </a:ext>
            </a:extLst>
          </xdr:cNvPr>
          <xdr:cNvSpPr txBox="1"/>
        </xdr:nvSpPr>
        <xdr:spPr>
          <a:xfrm>
            <a:off x="3107495" y="1031332"/>
            <a:ext cx="2792200" cy="958269"/>
          </a:xfrm>
          <a:prstGeom prst="rect">
            <a:avLst/>
          </a:prstGeom>
          <a:noFill/>
        </xdr:spPr>
        <xdr:txBody>
          <a:bodyPr wrap="square" rtlCol="0">
            <a:sp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171450" indent="-171450">
              <a:buFont typeface="Arial" panose="020B0604020202020204" pitchFamily="34" charset="0"/>
              <a:buChar char="•"/>
            </a:pPr>
            <a:r>
              <a:rPr lang="es-ES" sz="900">
                <a:latin typeface="Century Gothic" panose="020B0502020202020204" pitchFamily="34" charset="0"/>
              </a:rPr>
              <a:t>Tratamiento de la información</a:t>
            </a:r>
          </a:p>
          <a:p>
            <a:pPr marL="171450" indent="-171450">
              <a:buFont typeface="Arial" panose="020B0604020202020204" pitchFamily="34" charset="0"/>
              <a:buChar char="•"/>
            </a:pPr>
            <a:r>
              <a:rPr lang="es-ES" sz="900">
                <a:latin typeface="Century Gothic" panose="020B0502020202020204" pitchFamily="34" charset="0"/>
              </a:rPr>
              <a:t>Análisis estadístico descriptivo</a:t>
            </a:r>
          </a:p>
          <a:p>
            <a:pPr marL="171450" indent="-171450">
              <a:buFont typeface="Arial" panose="020B0604020202020204" pitchFamily="34" charset="0"/>
              <a:buChar char="•"/>
            </a:pPr>
            <a:r>
              <a:rPr lang="es-ES" sz="900">
                <a:latin typeface="Century Gothic" panose="020B0502020202020204" pitchFamily="34" charset="0"/>
              </a:rPr>
              <a:t>Análisis coste-eficiencia</a:t>
            </a:r>
          </a:p>
          <a:p>
            <a:pPr marL="171450" indent="-171450">
              <a:buFont typeface="Arial" panose="020B0604020202020204" pitchFamily="34" charset="0"/>
              <a:buChar char="•"/>
            </a:pPr>
            <a:r>
              <a:rPr lang="es-ES" sz="900">
                <a:latin typeface="Century Gothic" panose="020B0502020202020204" pitchFamily="34" charset="0"/>
              </a:rPr>
              <a:t>Análisis coste-beneficio</a:t>
            </a:r>
          </a:p>
          <a:p>
            <a:pPr marL="171450" indent="-171450">
              <a:buFont typeface="Arial" panose="020B0604020202020204" pitchFamily="34" charset="0"/>
              <a:buChar char="•"/>
            </a:pPr>
            <a:r>
              <a:rPr lang="es-ES" sz="900">
                <a:latin typeface="Century Gothic" panose="020B0502020202020204" pitchFamily="34" charset="0"/>
              </a:rPr>
              <a:t>Análisis exploratorio de datos</a:t>
            </a:r>
          </a:p>
        </xdr:txBody>
      </xdr:sp>
      <xdr:sp macro="" textlink="">
        <xdr:nvSpPr>
          <xdr:cNvPr id="11" name="Rectangle 10">
            <a:extLst>
              <a:ext uri="{FF2B5EF4-FFF2-40B4-BE49-F238E27FC236}">
                <a16:creationId xmlns:a16="http://schemas.microsoft.com/office/drawing/2014/main" id="{00000000-0008-0000-0700-00000B000000}"/>
              </a:ext>
            </a:extLst>
          </xdr:cNvPr>
          <xdr:cNvSpPr/>
        </xdr:nvSpPr>
        <xdr:spPr>
          <a:xfrm>
            <a:off x="3082569" y="2542443"/>
            <a:ext cx="5887289" cy="304479"/>
          </a:xfrm>
          <a:prstGeom prst="rect">
            <a:avLst/>
          </a:prstGeom>
          <a:solidFill>
            <a:schemeClr val="bg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ES" sz="900" b="1" i="0" u="none" strike="noStrike" kern="1200" cap="none" spc="0" normalizeH="0" baseline="0">
                <a:ln>
                  <a:noFill/>
                </a:ln>
                <a:solidFill>
                  <a:schemeClr val="tx1"/>
                </a:solidFill>
                <a:effectLst/>
                <a:uLnTx/>
                <a:uFillTx/>
                <a:latin typeface="Century Gothic" panose="020B0502020202020204" pitchFamily="34" charset="0"/>
                <a:ea typeface="+mn-ea"/>
                <a:cs typeface="+mn-cs"/>
              </a:rPr>
              <a:t>Hallazgos</a:t>
            </a:r>
          </a:p>
        </xdr:txBody>
      </xdr:sp>
      <xdr:sp macro="" textlink="">
        <xdr:nvSpPr>
          <xdr:cNvPr id="12" name="Rectangle 11">
            <a:extLst>
              <a:ext uri="{FF2B5EF4-FFF2-40B4-BE49-F238E27FC236}">
                <a16:creationId xmlns:a16="http://schemas.microsoft.com/office/drawing/2014/main" id="{00000000-0008-0000-0700-00000C000000}"/>
              </a:ext>
            </a:extLst>
          </xdr:cNvPr>
          <xdr:cNvSpPr/>
        </xdr:nvSpPr>
        <xdr:spPr>
          <a:xfrm>
            <a:off x="3082569" y="3135862"/>
            <a:ext cx="5887289" cy="396000"/>
          </a:xfrm>
          <a:prstGeom prst="rect">
            <a:avLst/>
          </a:prstGeom>
          <a:solidFill>
            <a:srgbClr val="83082A"/>
          </a:solidFill>
          <a:ln>
            <a:solidFill>
              <a:srgbClr val="83082A"/>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sz="900" b="1">
                <a:solidFill>
                  <a:prstClr val="white"/>
                </a:solidFill>
                <a:latin typeface="Century Gothic" panose="020B0502020202020204" pitchFamily="34" charset="0"/>
              </a:rPr>
              <a:t>Bloque 5: Propuestas de la evaluación</a:t>
            </a:r>
          </a:p>
        </xdr:txBody>
      </xdr:sp>
      <xdr:sp macro="" textlink="">
        <xdr:nvSpPr>
          <xdr:cNvPr id="13" name="Rectangle: Rounded Corners 12">
            <a:extLst>
              <a:ext uri="{FF2B5EF4-FFF2-40B4-BE49-F238E27FC236}">
                <a16:creationId xmlns:a16="http://schemas.microsoft.com/office/drawing/2014/main" id="{00000000-0008-0000-0700-00000D000000}"/>
              </a:ext>
            </a:extLst>
          </xdr:cNvPr>
          <xdr:cNvSpPr/>
        </xdr:nvSpPr>
        <xdr:spPr>
          <a:xfrm>
            <a:off x="3082673" y="3603116"/>
            <a:ext cx="5887059" cy="811097"/>
          </a:xfrm>
          <a:prstGeom prst="roundRect">
            <a:avLst/>
          </a:prstGeom>
          <a:no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sz="900"/>
          </a:p>
        </xdr:txBody>
      </xdr:sp>
      <xdr:sp macro="" textlink="">
        <xdr:nvSpPr>
          <xdr:cNvPr id="14" name="TextBox 50">
            <a:extLst>
              <a:ext uri="{FF2B5EF4-FFF2-40B4-BE49-F238E27FC236}">
                <a16:creationId xmlns:a16="http://schemas.microsoft.com/office/drawing/2014/main" id="{00000000-0008-0000-0700-00000E000000}"/>
              </a:ext>
            </a:extLst>
          </xdr:cNvPr>
          <xdr:cNvSpPr txBox="1"/>
        </xdr:nvSpPr>
        <xdr:spPr>
          <a:xfrm>
            <a:off x="3139701" y="3603115"/>
            <a:ext cx="5764677" cy="815473"/>
          </a:xfrm>
          <a:prstGeom prst="rect">
            <a:avLst/>
          </a:prstGeom>
          <a:noFill/>
        </xdr:spPr>
        <xdr:txBody>
          <a:bodyPr wrap="square" rtlCol="0">
            <a:sp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171450" indent="-171450">
              <a:buFont typeface="Arial" panose="020B0604020202020204" pitchFamily="34" charset="0"/>
              <a:buChar char="•"/>
            </a:pPr>
            <a:r>
              <a:rPr lang="es-ES" sz="900">
                <a:latin typeface="Century Gothic" panose="020B0502020202020204" pitchFamily="34" charset="0"/>
              </a:rPr>
              <a:t>Medidas accionables basadas en la evidencia detectada en los análisis y el impacto potencial.</a:t>
            </a:r>
          </a:p>
          <a:p>
            <a:pPr marL="171450" indent="-171450">
              <a:buFont typeface="Arial" panose="020B0604020202020204" pitchFamily="34" charset="0"/>
              <a:buChar char="•"/>
            </a:pPr>
            <a:r>
              <a:rPr lang="es-ES" sz="900">
                <a:latin typeface="Century Gothic" panose="020B0502020202020204" pitchFamily="34" charset="0"/>
              </a:rPr>
              <a:t>Complementariedad con los análisis y recomendaciones de las evaluaciones del gasto público farmacéutico de carácter nacional realizadas por la AIReF</a:t>
            </a:r>
          </a:p>
        </xdr:txBody>
      </xdr:sp>
      <xdr:sp macro="" textlink="">
        <xdr:nvSpPr>
          <xdr:cNvPr id="15" name="Arrow: Chevron 14">
            <a:extLst>
              <a:ext uri="{FF2B5EF4-FFF2-40B4-BE49-F238E27FC236}">
                <a16:creationId xmlns:a16="http://schemas.microsoft.com/office/drawing/2014/main" id="{00000000-0008-0000-0700-00000F000000}"/>
              </a:ext>
            </a:extLst>
          </xdr:cNvPr>
          <xdr:cNvSpPr/>
        </xdr:nvSpPr>
        <xdr:spPr>
          <a:xfrm rot="5400000">
            <a:off x="4331762" y="2183261"/>
            <a:ext cx="87682" cy="205420"/>
          </a:xfrm>
          <a:prstGeom prst="chevron">
            <a:avLst/>
          </a:prstGeom>
          <a:solidFill>
            <a:schemeClr val="tx1">
              <a:lumMod val="95000"/>
              <a:lumOff val="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sz="900">
              <a:solidFill>
                <a:schemeClr val="tx1"/>
              </a:solidFill>
            </a:endParaRPr>
          </a:p>
        </xdr:txBody>
      </xdr:sp>
      <xdr:sp macro="" textlink="">
        <xdr:nvSpPr>
          <xdr:cNvPr id="16" name="Arrow: Chevron 15">
            <a:extLst>
              <a:ext uri="{FF2B5EF4-FFF2-40B4-BE49-F238E27FC236}">
                <a16:creationId xmlns:a16="http://schemas.microsoft.com/office/drawing/2014/main" id="{00000000-0008-0000-0700-000010000000}"/>
              </a:ext>
            </a:extLst>
          </xdr:cNvPr>
          <xdr:cNvSpPr/>
        </xdr:nvSpPr>
        <xdr:spPr>
          <a:xfrm rot="5400000">
            <a:off x="4331762" y="2298771"/>
            <a:ext cx="87682" cy="205420"/>
          </a:xfrm>
          <a:prstGeom prst="chevron">
            <a:avLst/>
          </a:prstGeom>
          <a:solidFill>
            <a:schemeClr val="tx1">
              <a:lumMod val="95000"/>
              <a:lumOff val="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sz="900">
              <a:solidFill>
                <a:schemeClr val="tx1"/>
              </a:solidFill>
            </a:endParaRPr>
          </a:p>
        </xdr:txBody>
      </xdr:sp>
      <xdr:sp macro="" textlink="">
        <xdr:nvSpPr>
          <xdr:cNvPr id="17" name="Arrow: Chevron 16">
            <a:extLst>
              <a:ext uri="{FF2B5EF4-FFF2-40B4-BE49-F238E27FC236}">
                <a16:creationId xmlns:a16="http://schemas.microsoft.com/office/drawing/2014/main" id="{00000000-0008-0000-0700-000011000000}"/>
              </a:ext>
            </a:extLst>
          </xdr:cNvPr>
          <xdr:cNvSpPr/>
        </xdr:nvSpPr>
        <xdr:spPr>
          <a:xfrm rot="5400000">
            <a:off x="7219934" y="2169347"/>
            <a:ext cx="87682" cy="205420"/>
          </a:xfrm>
          <a:prstGeom prst="chevron">
            <a:avLst/>
          </a:prstGeom>
          <a:solidFill>
            <a:schemeClr val="tx1">
              <a:lumMod val="95000"/>
              <a:lumOff val="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sz="900">
              <a:solidFill>
                <a:schemeClr val="tx1"/>
              </a:solidFill>
            </a:endParaRPr>
          </a:p>
        </xdr:txBody>
      </xdr:sp>
      <xdr:sp macro="" textlink="">
        <xdr:nvSpPr>
          <xdr:cNvPr id="18" name="Arrow: Chevron 17">
            <a:extLst>
              <a:ext uri="{FF2B5EF4-FFF2-40B4-BE49-F238E27FC236}">
                <a16:creationId xmlns:a16="http://schemas.microsoft.com/office/drawing/2014/main" id="{00000000-0008-0000-0700-000012000000}"/>
              </a:ext>
            </a:extLst>
          </xdr:cNvPr>
          <xdr:cNvSpPr/>
        </xdr:nvSpPr>
        <xdr:spPr>
          <a:xfrm rot="5400000">
            <a:off x="7219934" y="2284858"/>
            <a:ext cx="87682" cy="205420"/>
          </a:xfrm>
          <a:prstGeom prst="chevron">
            <a:avLst/>
          </a:prstGeom>
          <a:solidFill>
            <a:schemeClr val="tx1">
              <a:lumMod val="95000"/>
              <a:lumOff val="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sz="900">
              <a:solidFill>
                <a:schemeClr val="tx1"/>
              </a:solidFill>
            </a:endParaRPr>
          </a:p>
        </xdr:txBody>
      </xdr:sp>
      <xdr:sp macro="" textlink="">
        <xdr:nvSpPr>
          <xdr:cNvPr id="19" name="Arrow: Chevron 18">
            <a:extLst>
              <a:ext uri="{FF2B5EF4-FFF2-40B4-BE49-F238E27FC236}">
                <a16:creationId xmlns:a16="http://schemas.microsoft.com/office/drawing/2014/main" id="{00000000-0008-0000-0700-000013000000}"/>
              </a:ext>
            </a:extLst>
          </xdr:cNvPr>
          <xdr:cNvSpPr/>
        </xdr:nvSpPr>
        <xdr:spPr>
          <a:xfrm rot="5400000">
            <a:off x="5969641" y="2804375"/>
            <a:ext cx="87682" cy="205420"/>
          </a:xfrm>
          <a:prstGeom prst="chevron">
            <a:avLst/>
          </a:prstGeom>
          <a:solidFill>
            <a:schemeClr val="tx1">
              <a:lumMod val="95000"/>
              <a:lumOff val="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sz="900">
              <a:solidFill>
                <a:schemeClr val="tx1"/>
              </a:solidFill>
            </a:endParaRPr>
          </a:p>
        </xdr:txBody>
      </xdr:sp>
      <xdr:sp macro="" textlink="">
        <xdr:nvSpPr>
          <xdr:cNvPr id="20" name="Arrow: Chevron 19">
            <a:extLst>
              <a:ext uri="{FF2B5EF4-FFF2-40B4-BE49-F238E27FC236}">
                <a16:creationId xmlns:a16="http://schemas.microsoft.com/office/drawing/2014/main" id="{00000000-0008-0000-0700-000014000000}"/>
              </a:ext>
            </a:extLst>
          </xdr:cNvPr>
          <xdr:cNvSpPr/>
        </xdr:nvSpPr>
        <xdr:spPr>
          <a:xfrm rot="5400000">
            <a:off x="5965839" y="2909564"/>
            <a:ext cx="87682" cy="205420"/>
          </a:xfrm>
          <a:prstGeom prst="chevron">
            <a:avLst/>
          </a:prstGeom>
          <a:solidFill>
            <a:schemeClr val="tx1">
              <a:lumMod val="95000"/>
              <a:lumOff val="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sz="900">
              <a:solidFill>
                <a:schemeClr val="tx1"/>
              </a:solidFill>
            </a:endParaRPr>
          </a:p>
        </xdr:txBody>
      </xdr:sp>
      <xdr:sp macro="" textlink="">
        <xdr:nvSpPr>
          <xdr:cNvPr id="21" name="Left Bracket 20">
            <a:extLst>
              <a:ext uri="{FF2B5EF4-FFF2-40B4-BE49-F238E27FC236}">
                <a16:creationId xmlns:a16="http://schemas.microsoft.com/office/drawing/2014/main" id="{00000000-0008-0000-0700-000015000000}"/>
              </a:ext>
            </a:extLst>
          </xdr:cNvPr>
          <xdr:cNvSpPr/>
        </xdr:nvSpPr>
        <xdr:spPr>
          <a:xfrm>
            <a:off x="2838840" y="449358"/>
            <a:ext cx="112640" cy="1820501"/>
          </a:xfrm>
          <a:prstGeom prst="leftBracket">
            <a:avLst/>
          </a:prstGeom>
          <a:ln>
            <a:solidFill>
              <a:srgbClr val="83082A"/>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sz="900"/>
          </a:p>
        </xdr:txBody>
      </xdr:sp>
      <xdr:sp macro="" textlink="">
        <xdr:nvSpPr>
          <xdr:cNvPr id="22" name="Rectangle: Rounded Corners 21">
            <a:extLst>
              <a:ext uri="{FF2B5EF4-FFF2-40B4-BE49-F238E27FC236}">
                <a16:creationId xmlns:a16="http://schemas.microsoft.com/office/drawing/2014/main" id="{00000000-0008-0000-0700-000016000000}"/>
              </a:ext>
            </a:extLst>
          </xdr:cNvPr>
          <xdr:cNvSpPr/>
        </xdr:nvSpPr>
        <xdr:spPr>
          <a:xfrm>
            <a:off x="5970737" y="848931"/>
            <a:ext cx="2774924" cy="1351640"/>
          </a:xfrm>
          <a:prstGeom prst="roundRect">
            <a:avLst/>
          </a:prstGeom>
          <a:no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sz="900"/>
          </a:p>
        </xdr:txBody>
      </xdr:sp>
      <xdr:sp macro="" textlink="">
        <xdr:nvSpPr>
          <xdr:cNvPr id="23" name="TextBox 46">
            <a:extLst>
              <a:ext uri="{FF2B5EF4-FFF2-40B4-BE49-F238E27FC236}">
                <a16:creationId xmlns:a16="http://schemas.microsoft.com/office/drawing/2014/main" id="{00000000-0008-0000-0700-000017000000}"/>
              </a:ext>
            </a:extLst>
          </xdr:cNvPr>
          <xdr:cNvSpPr txBox="1"/>
        </xdr:nvSpPr>
        <xdr:spPr>
          <a:xfrm>
            <a:off x="6051491" y="1050330"/>
            <a:ext cx="3027900" cy="816053"/>
          </a:xfrm>
          <a:prstGeom prst="rect">
            <a:avLst/>
          </a:prstGeom>
          <a:noFill/>
        </xdr:spPr>
        <xdr:txBody>
          <a:bodyPr wrap="square" rtlCol="0">
            <a:sp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171450" indent="-171450">
              <a:buFont typeface="Arial" panose="020B0604020202020204" pitchFamily="34" charset="0"/>
              <a:buChar char="•"/>
            </a:pPr>
            <a:r>
              <a:rPr lang="es-ES" sz="900">
                <a:latin typeface="Century Gothic" panose="020B0502020202020204" pitchFamily="34" charset="0"/>
              </a:rPr>
              <a:t>Análisis de contenidos</a:t>
            </a:r>
          </a:p>
          <a:p>
            <a:pPr marL="171450" indent="-171450">
              <a:buFont typeface="Arial" panose="020B0604020202020204" pitchFamily="34" charset="0"/>
              <a:buChar char="•"/>
            </a:pPr>
            <a:r>
              <a:rPr lang="es-ES" sz="900">
                <a:latin typeface="Century Gothic" panose="020B0502020202020204" pitchFamily="34" charset="0"/>
              </a:rPr>
              <a:t>Análisis comparado</a:t>
            </a:r>
          </a:p>
          <a:p>
            <a:pPr marL="171450" indent="-171450">
              <a:buFont typeface="Arial" panose="020B0604020202020204" pitchFamily="34" charset="0"/>
              <a:buChar char="•"/>
            </a:pPr>
            <a:r>
              <a:rPr lang="es-ES" sz="900">
                <a:latin typeface="Century Gothic" panose="020B0502020202020204" pitchFamily="34" charset="0"/>
              </a:rPr>
              <a:t>Análisis documental</a:t>
            </a:r>
          </a:p>
          <a:p>
            <a:pPr marL="171450" indent="-171450">
              <a:buFont typeface="Arial" panose="020B0604020202020204" pitchFamily="34" charset="0"/>
              <a:buChar char="•"/>
            </a:pPr>
            <a:r>
              <a:rPr lang="es-ES" sz="900">
                <a:latin typeface="Century Gothic" panose="020B0502020202020204" pitchFamily="34" charset="0"/>
              </a:rPr>
              <a:t>Entrevistas individuales</a:t>
            </a:r>
          </a:p>
          <a:p>
            <a:pPr marL="171450" indent="-171450">
              <a:buFont typeface="Arial" panose="020B0604020202020204" pitchFamily="34" charset="0"/>
              <a:buChar char="•"/>
            </a:pPr>
            <a:r>
              <a:rPr lang="es-ES" sz="900">
                <a:latin typeface="Century Gothic" panose="020B0502020202020204" pitchFamily="34" charset="0"/>
              </a:rPr>
              <a:t>Estudios de caso</a:t>
            </a:r>
          </a:p>
        </xdr:txBody>
      </xdr:sp>
    </xdr:grpSp>
    <xdr:clientData/>
  </xdr:twoCellAnchor>
</xdr:wsDr>
</file>

<file path=xl/drawings/drawing50.xml><?xml version="1.0" encoding="utf-8"?>
<xdr:wsDr xmlns:xdr="http://schemas.openxmlformats.org/drawingml/2006/spreadsheetDrawing" xmlns:a="http://schemas.openxmlformats.org/drawingml/2006/main">
  <xdr:twoCellAnchor>
    <xdr:from>
      <xdr:col>1</xdr:col>
      <xdr:colOff>381000</xdr:colOff>
      <xdr:row>4</xdr:row>
      <xdr:rowOff>91441</xdr:rowOff>
    </xdr:from>
    <xdr:to>
      <xdr:col>1</xdr:col>
      <xdr:colOff>5601000</xdr:colOff>
      <xdr:row>20</xdr:row>
      <xdr:rowOff>19201</xdr:rowOff>
    </xdr:to>
    <xdr:graphicFrame macro="">
      <xdr:nvGraphicFramePr>
        <xdr:cNvPr id="2" name="Gráfico 1">
          <a:extLst>
            <a:ext uri="{FF2B5EF4-FFF2-40B4-BE49-F238E27FC236}">
              <a16:creationId xmlns:a16="http://schemas.microsoft.com/office/drawing/2014/main" id="{A3D7427B-17D1-4966-9CAE-30D6C415CD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1.xml><?xml version="1.0" encoding="utf-8"?>
<xdr:wsDr xmlns:xdr="http://schemas.openxmlformats.org/drawingml/2006/spreadsheetDrawing" xmlns:a="http://schemas.openxmlformats.org/drawingml/2006/main">
  <xdr:twoCellAnchor>
    <xdr:from>
      <xdr:col>1</xdr:col>
      <xdr:colOff>670554</xdr:colOff>
      <xdr:row>4</xdr:row>
      <xdr:rowOff>47624</xdr:rowOff>
    </xdr:from>
    <xdr:to>
      <xdr:col>1</xdr:col>
      <xdr:colOff>5890554</xdr:colOff>
      <xdr:row>19</xdr:row>
      <xdr:rowOff>143024</xdr:rowOff>
    </xdr:to>
    <xdr:graphicFrame macro="">
      <xdr:nvGraphicFramePr>
        <xdr:cNvPr id="3" name="Gráfico 2">
          <a:extLst>
            <a:ext uri="{FF2B5EF4-FFF2-40B4-BE49-F238E27FC236}">
              <a16:creationId xmlns:a16="http://schemas.microsoft.com/office/drawing/2014/main" id="{00000000-0008-0000-4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xdr:wsDr xmlns:xdr="http://schemas.openxmlformats.org/drawingml/2006/spreadsheetDrawing" xmlns:a="http://schemas.openxmlformats.org/drawingml/2006/main">
  <xdr:twoCellAnchor>
    <xdr:from>
      <xdr:col>1</xdr:col>
      <xdr:colOff>478367</xdr:colOff>
      <xdr:row>5</xdr:row>
      <xdr:rowOff>61807</xdr:rowOff>
    </xdr:from>
    <xdr:to>
      <xdr:col>1</xdr:col>
      <xdr:colOff>5698367</xdr:colOff>
      <xdr:row>20</xdr:row>
      <xdr:rowOff>157207</xdr:rowOff>
    </xdr:to>
    <xdr:graphicFrame macro="">
      <xdr:nvGraphicFramePr>
        <xdr:cNvPr id="3" name="Gráfico 2">
          <a:extLst>
            <a:ext uri="{FF2B5EF4-FFF2-40B4-BE49-F238E27FC236}">
              <a16:creationId xmlns:a16="http://schemas.microsoft.com/office/drawing/2014/main" id="{00000000-0008-0000-4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3.xml><?xml version="1.0" encoding="utf-8"?>
<xdr:wsDr xmlns:xdr="http://schemas.openxmlformats.org/drawingml/2006/spreadsheetDrawing" xmlns:a="http://schemas.openxmlformats.org/drawingml/2006/main">
  <xdr:twoCellAnchor>
    <xdr:from>
      <xdr:col>1</xdr:col>
      <xdr:colOff>603194</xdr:colOff>
      <xdr:row>4</xdr:row>
      <xdr:rowOff>119294</xdr:rowOff>
    </xdr:from>
    <xdr:to>
      <xdr:col>1</xdr:col>
      <xdr:colOff>5823194</xdr:colOff>
      <xdr:row>20</xdr:row>
      <xdr:rowOff>47054</xdr:rowOff>
    </xdr:to>
    <xdr:graphicFrame macro="">
      <xdr:nvGraphicFramePr>
        <xdr:cNvPr id="3" name="Gráfico 2">
          <a:extLst>
            <a:ext uri="{FF2B5EF4-FFF2-40B4-BE49-F238E27FC236}">
              <a16:creationId xmlns:a16="http://schemas.microsoft.com/office/drawing/2014/main" id="{00000000-0008-0000-4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4.xml><?xml version="1.0" encoding="utf-8"?>
<xdr:wsDr xmlns:xdr="http://schemas.openxmlformats.org/drawingml/2006/spreadsheetDrawing" xmlns:a="http://schemas.openxmlformats.org/drawingml/2006/main">
  <xdr:twoCellAnchor>
    <xdr:from>
      <xdr:col>1</xdr:col>
      <xdr:colOff>456696</xdr:colOff>
      <xdr:row>4</xdr:row>
      <xdr:rowOff>84717</xdr:rowOff>
    </xdr:from>
    <xdr:to>
      <xdr:col>1</xdr:col>
      <xdr:colOff>5676696</xdr:colOff>
      <xdr:row>19</xdr:row>
      <xdr:rowOff>58197</xdr:rowOff>
    </xdr:to>
    <xdr:graphicFrame macro="">
      <xdr:nvGraphicFramePr>
        <xdr:cNvPr id="2" name="Chart 1">
          <a:extLst>
            <a:ext uri="{FF2B5EF4-FFF2-40B4-BE49-F238E27FC236}">
              <a16:creationId xmlns:a16="http://schemas.microsoft.com/office/drawing/2014/main" id="{00000000-0008-0000-4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5.xml><?xml version="1.0" encoding="utf-8"?>
<xdr:wsDr xmlns:xdr="http://schemas.openxmlformats.org/drawingml/2006/spreadsheetDrawing" xmlns:a="http://schemas.openxmlformats.org/drawingml/2006/main">
  <xdr:twoCellAnchor>
    <xdr:from>
      <xdr:col>1</xdr:col>
      <xdr:colOff>219518</xdr:colOff>
      <xdr:row>4</xdr:row>
      <xdr:rowOff>138986</xdr:rowOff>
    </xdr:from>
    <xdr:to>
      <xdr:col>1</xdr:col>
      <xdr:colOff>5439518</xdr:colOff>
      <xdr:row>20</xdr:row>
      <xdr:rowOff>66746</xdr:rowOff>
    </xdr:to>
    <xdr:graphicFrame macro="">
      <xdr:nvGraphicFramePr>
        <xdr:cNvPr id="2" name="Chart 1">
          <a:extLst>
            <a:ext uri="{FF2B5EF4-FFF2-40B4-BE49-F238E27FC236}">
              <a16:creationId xmlns:a16="http://schemas.microsoft.com/office/drawing/2014/main" id="{00000000-0008-0000-5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6.xml><?xml version="1.0" encoding="utf-8"?>
<xdr:wsDr xmlns:xdr="http://schemas.openxmlformats.org/drawingml/2006/spreadsheetDrawing" xmlns:a="http://schemas.openxmlformats.org/drawingml/2006/main">
  <xdr:twoCellAnchor>
    <xdr:from>
      <xdr:col>1</xdr:col>
      <xdr:colOff>695919</xdr:colOff>
      <xdr:row>6</xdr:row>
      <xdr:rowOff>118110</xdr:rowOff>
    </xdr:from>
    <xdr:to>
      <xdr:col>1</xdr:col>
      <xdr:colOff>5915919</xdr:colOff>
      <xdr:row>22</xdr:row>
      <xdr:rowOff>45870</xdr:rowOff>
    </xdr:to>
    <xdr:graphicFrame macro="">
      <xdr:nvGraphicFramePr>
        <xdr:cNvPr id="2" name="Chart 1">
          <a:extLst>
            <a:ext uri="{FF2B5EF4-FFF2-40B4-BE49-F238E27FC236}">
              <a16:creationId xmlns:a16="http://schemas.microsoft.com/office/drawing/2014/main" id="{00000000-0008-0000-5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7.xml><?xml version="1.0" encoding="utf-8"?>
<xdr:wsDr xmlns:xdr="http://schemas.openxmlformats.org/drawingml/2006/spreadsheetDrawing" xmlns:a="http://schemas.openxmlformats.org/drawingml/2006/main">
  <xdr:twoCellAnchor>
    <xdr:from>
      <xdr:col>1</xdr:col>
      <xdr:colOff>443207</xdr:colOff>
      <xdr:row>5</xdr:row>
      <xdr:rowOff>138830</xdr:rowOff>
    </xdr:from>
    <xdr:to>
      <xdr:col>1</xdr:col>
      <xdr:colOff>5663207</xdr:colOff>
      <xdr:row>21</xdr:row>
      <xdr:rowOff>66590</xdr:rowOff>
    </xdr:to>
    <xdr:graphicFrame macro="">
      <xdr:nvGraphicFramePr>
        <xdr:cNvPr id="2" name="Chart 1">
          <a:extLst>
            <a:ext uri="{FF2B5EF4-FFF2-40B4-BE49-F238E27FC236}">
              <a16:creationId xmlns:a16="http://schemas.microsoft.com/office/drawing/2014/main" id="{00000000-0008-0000-5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8.xml><?xml version="1.0" encoding="utf-8"?>
<xdr:wsDr xmlns:xdr="http://schemas.openxmlformats.org/drawingml/2006/spreadsheetDrawing" xmlns:a="http://schemas.openxmlformats.org/drawingml/2006/main">
  <xdr:twoCellAnchor>
    <xdr:from>
      <xdr:col>1</xdr:col>
      <xdr:colOff>762242</xdr:colOff>
      <xdr:row>5</xdr:row>
      <xdr:rowOff>104775</xdr:rowOff>
    </xdr:from>
    <xdr:to>
      <xdr:col>1</xdr:col>
      <xdr:colOff>5982242</xdr:colOff>
      <xdr:row>20</xdr:row>
      <xdr:rowOff>28340</xdr:rowOff>
    </xdr:to>
    <xdr:graphicFrame macro="">
      <xdr:nvGraphicFramePr>
        <xdr:cNvPr id="2" name="Gráfico 1">
          <a:extLst>
            <a:ext uri="{FF2B5EF4-FFF2-40B4-BE49-F238E27FC236}">
              <a16:creationId xmlns:a16="http://schemas.microsoft.com/office/drawing/2014/main" id="{00000000-0008-0000-5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9.xml><?xml version="1.0" encoding="utf-8"?>
<xdr:wsDr xmlns:xdr="http://schemas.openxmlformats.org/drawingml/2006/spreadsheetDrawing" xmlns:a="http://schemas.openxmlformats.org/drawingml/2006/main">
  <xdr:twoCellAnchor>
    <xdr:from>
      <xdr:col>1</xdr:col>
      <xdr:colOff>183572</xdr:colOff>
      <xdr:row>4</xdr:row>
      <xdr:rowOff>124689</xdr:rowOff>
    </xdr:from>
    <xdr:to>
      <xdr:col>1</xdr:col>
      <xdr:colOff>5403572</xdr:colOff>
      <xdr:row>20</xdr:row>
      <xdr:rowOff>44829</xdr:rowOff>
    </xdr:to>
    <xdr:graphicFrame macro="">
      <xdr:nvGraphicFramePr>
        <xdr:cNvPr id="3" name="Gráfico 2">
          <a:extLst>
            <a:ext uri="{FF2B5EF4-FFF2-40B4-BE49-F238E27FC236}">
              <a16:creationId xmlns:a16="http://schemas.microsoft.com/office/drawing/2014/main" id="{F24A815F-9498-4523-8AF4-FE8906064F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308355</xdr:colOff>
      <xdr:row>4</xdr:row>
      <xdr:rowOff>16408</xdr:rowOff>
    </xdr:from>
    <xdr:to>
      <xdr:col>1</xdr:col>
      <xdr:colOff>8400146</xdr:colOff>
      <xdr:row>29</xdr:row>
      <xdr:rowOff>94485</xdr:rowOff>
    </xdr:to>
    <xdr:grpSp>
      <xdr:nvGrpSpPr>
        <xdr:cNvPr id="40" name="Group 39">
          <a:extLst>
            <a:ext uri="{FF2B5EF4-FFF2-40B4-BE49-F238E27FC236}">
              <a16:creationId xmlns:a16="http://schemas.microsoft.com/office/drawing/2014/main" id="{00000000-0008-0000-0800-000028000000}"/>
            </a:ext>
          </a:extLst>
        </xdr:cNvPr>
        <xdr:cNvGrpSpPr/>
      </xdr:nvGrpSpPr>
      <xdr:grpSpPr>
        <a:xfrm>
          <a:off x="1070355" y="763168"/>
          <a:ext cx="8091791" cy="4650077"/>
          <a:chOff x="518984" y="334643"/>
          <a:chExt cx="13743391" cy="5720138"/>
        </a:xfrm>
      </xdr:grpSpPr>
      <xdr:sp macro="" textlink="">
        <xdr:nvSpPr>
          <xdr:cNvPr id="41" name="Rectangle 40">
            <a:extLst>
              <a:ext uri="{FF2B5EF4-FFF2-40B4-BE49-F238E27FC236}">
                <a16:creationId xmlns:a16="http://schemas.microsoft.com/office/drawing/2014/main" id="{00000000-0008-0000-0800-000029000000}"/>
              </a:ext>
            </a:extLst>
          </xdr:cNvPr>
          <xdr:cNvSpPr/>
        </xdr:nvSpPr>
        <xdr:spPr>
          <a:xfrm>
            <a:off x="518984" y="334643"/>
            <a:ext cx="13428000" cy="284205"/>
          </a:xfrm>
          <a:prstGeom prst="rect">
            <a:avLst/>
          </a:prstGeom>
          <a:solidFill>
            <a:srgbClr val="83082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sz="900" b="1">
                <a:latin typeface="Century Gothic" panose="020B0502020202020204" pitchFamily="34" charset="0"/>
              </a:rPr>
              <a:t>Fuentes de información</a:t>
            </a:r>
          </a:p>
        </xdr:txBody>
      </xdr:sp>
      <xdr:sp macro="" textlink="">
        <xdr:nvSpPr>
          <xdr:cNvPr id="42" name="Rectangle: Rounded Corners 41">
            <a:extLst>
              <a:ext uri="{FF2B5EF4-FFF2-40B4-BE49-F238E27FC236}">
                <a16:creationId xmlns:a16="http://schemas.microsoft.com/office/drawing/2014/main" id="{00000000-0008-0000-0800-00002A000000}"/>
              </a:ext>
            </a:extLst>
          </xdr:cNvPr>
          <xdr:cNvSpPr/>
        </xdr:nvSpPr>
        <xdr:spPr>
          <a:xfrm>
            <a:off x="518984" y="712773"/>
            <a:ext cx="2075935" cy="695885"/>
          </a:xfrm>
          <a:prstGeom prst="roundRect">
            <a:avLst/>
          </a:prstGeom>
          <a:solidFill>
            <a:srgbClr val="F0CAC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sz="900" b="1">
                <a:solidFill>
                  <a:schemeClr val="tx1"/>
                </a:solidFill>
                <a:latin typeface="Century Gothic" panose="020B0502020202020204" pitchFamily="34" charset="0"/>
              </a:rPr>
              <a:t>1. Bases de datos</a:t>
            </a:r>
          </a:p>
        </xdr:txBody>
      </xdr:sp>
      <xdr:sp macro="" textlink="">
        <xdr:nvSpPr>
          <xdr:cNvPr id="43" name="Rectangle: Rounded Corners 42">
            <a:extLst>
              <a:ext uri="{FF2B5EF4-FFF2-40B4-BE49-F238E27FC236}">
                <a16:creationId xmlns:a16="http://schemas.microsoft.com/office/drawing/2014/main" id="{00000000-0008-0000-0800-00002B000000}"/>
              </a:ext>
            </a:extLst>
          </xdr:cNvPr>
          <xdr:cNvSpPr/>
        </xdr:nvSpPr>
        <xdr:spPr>
          <a:xfrm>
            <a:off x="2788508" y="712772"/>
            <a:ext cx="2075935" cy="695885"/>
          </a:xfrm>
          <a:prstGeom prst="roundRect">
            <a:avLst/>
          </a:prstGeom>
          <a:solidFill>
            <a:srgbClr val="F0CAC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sz="900" b="1">
                <a:solidFill>
                  <a:schemeClr val="tx1"/>
                </a:solidFill>
                <a:latin typeface="Century Gothic" panose="020B0502020202020204" pitchFamily="34" charset="0"/>
              </a:rPr>
              <a:t>2. Entrevistas del trabajo de campo</a:t>
            </a:r>
          </a:p>
        </xdr:txBody>
      </xdr:sp>
      <xdr:sp macro="" textlink="">
        <xdr:nvSpPr>
          <xdr:cNvPr id="44" name="Rectangle: Rounded Corners 43">
            <a:extLst>
              <a:ext uri="{FF2B5EF4-FFF2-40B4-BE49-F238E27FC236}">
                <a16:creationId xmlns:a16="http://schemas.microsoft.com/office/drawing/2014/main" id="{00000000-0008-0000-0800-00002C000000}"/>
              </a:ext>
            </a:extLst>
          </xdr:cNvPr>
          <xdr:cNvSpPr/>
        </xdr:nvSpPr>
        <xdr:spPr>
          <a:xfrm>
            <a:off x="5058032" y="712772"/>
            <a:ext cx="2075935" cy="695885"/>
          </a:xfrm>
          <a:prstGeom prst="roundRect">
            <a:avLst/>
          </a:prstGeom>
          <a:solidFill>
            <a:srgbClr val="F0CAC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sz="900" b="1">
                <a:solidFill>
                  <a:schemeClr val="tx1"/>
                </a:solidFill>
                <a:latin typeface="Century Gothic" panose="020B0502020202020204" pitchFamily="34" charset="0"/>
              </a:rPr>
              <a:t>3. Cuestionarios</a:t>
            </a:r>
          </a:p>
        </xdr:txBody>
      </xdr:sp>
      <xdr:sp macro="" textlink="">
        <xdr:nvSpPr>
          <xdr:cNvPr id="45" name="Rectangle: Rounded Corners 44">
            <a:extLst>
              <a:ext uri="{FF2B5EF4-FFF2-40B4-BE49-F238E27FC236}">
                <a16:creationId xmlns:a16="http://schemas.microsoft.com/office/drawing/2014/main" id="{00000000-0008-0000-0800-00002D000000}"/>
              </a:ext>
            </a:extLst>
          </xdr:cNvPr>
          <xdr:cNvSpPr/>
        </xdr:nvSpPr>
        <xdr:spPr>
          <a:xfrm>
            <a:off x="9613558" y="712772"/>
            <a:ext cx="2154709" cy="695885"/>
          </a:xfrm>
          <a:prstGeom prst="roundRect">
            <a:avLst/>
          </a:prstGeom>
          <a:solidFill>
            <a:srgbClr val="F0CAC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sz="900" b="1">
                <a:solidFill>
                  <a:schemeClr val="tx1"/>
                </a:solidFill>
                <a:latin typeface="Century Gothic" panose="020B0502020202020204" pitchFamily="34" charset="0"/>
              </a:rPr>
              <a:t>5. Entrevistas / reuniones con grupos de interés</a:t>
            </a:r>
          </a:p>
        </xdr:txBody>
      </xdr:sp>
      <xdr:sp macro="" textlink="">
        <xdr:nvSpPr>
          <xdr:cNvPr id="46" name="Rectangle: Rounded Corners 45">
            <a:extLst>
              <a:ext uri="{FF2B5EF4-FFF2-40B4-BE49-F238E27FC236}">
                <a16:creationId xmlns:a16="http://schemas.microsoft.com/office/drawing/2014/main" id="{00000000-0008-0000-0800-00002E000000}"/>
              </a:ext>
            </a:extLst>
          </xdr:cNvPr>
          <xdr:cNvSpPr/>
        </xdr:nvSpPr>
        <xdr:spPr>
          <a:xfrm>
            <a:off x="11883085" y="712771"/>
            <a:ext cx="2075935" cy="695885"/>
          </a:xfrm>
          <a:prstGeom prst="roundRect">
            <a:avLst/>
          </a:prstGeom>
          <a:solidFill>
            <a:srgbClr val="F0CAC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sz="900" b="1">
                <a:solidFill>
                  <a:schemeClr val="tx1"/>
                </a:solidFill>
                <a:latin typeface="Century Gothic" panose="020B0502020202020204" pitchFamily="34" charset="0"/>
              </a:rPr>
              <a:t>6. Otra información relevante</a:t>
            </a:r>
          </a:p>
        </xdr:txBody>
      </xdr:sp>
      <xdr:cxnSp macro="">
        <xdr:nvCxnSpPr>
          <xdr:cNvPr id="47" name="Straight Connector 46">
            <a:extLst>
              <a:ext uri="{FF2B5EF4-FFF2-40B4-BE49-F238E27FC236}">
                <a16:creationId xmlns:a16="http://schemas.microsoft.com/office/drawing/2014/main" id="{00000000-0008-0000-0800-00002F000000}"/>
              </a:ext>
            </a:extLst>
          </xdr:cNvPr>
          <xdr:cNvCxnSpPr/>
        </xdr:nvCxnSpPr>
        <xdr:spPr>
          <a:xfrm>
            <a:off x="584492" y="1414431"/>
            <a:ext cx="0" cy="104400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8" name="Straight Arrow Connector 47">
            <a:extLst>
              <a:ext uri="{FF2B5EF4-FFF2-40B4-BE49-F238E27FC236}">
                <a16:creationId xmlns:a16="http://schemas.microsoft.com/office/drawing/2014/main" id="{00000000-0008-0000-0800-000030000000}"/>
              </a:ext>
            </a:extLst>
          </xdr:cNvPr>
          <xdr:cNvCxnSpPr/>
        </xdr:nvCxnSpPr>
        <xdr:spPr>
          <a:xfrm>
            <a:off x="584492" y="1785134"/>
            <a:ext cx="296613"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49" name="Straight Arrow Connector 48">
            <a:extLst>
              <a:ext uri="{FF2B5EF4-FFF2-40B4-BE49-F238E27FC236}">
                <a16:creationId xmlns:a16="http://schemas.microsoft.com/office/drawing/2014/main" id="{00000000-0008-0000-0800-000031000000}"/>
              </a:ext>
            </a:extLst>
          </xdr:cNvPr>
          <xdr:cNvCxnSpPr/>
        </xdr:nvCxnSpPr>
        <xdr:spPr>
          <a:xfrm>
            <a:off x="584492" y="2440045"/>
            <a:ext cx="296613"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50" name="Rectangle: Rounded Corners 49">
            <a:extLst>
              <a:ext uri="{FF2B5EF4-FFF2-40B4-BE49-F238E27FC236}">
                <a16:creationId xmlns:a16="http://schemas.microsoft.com/office/drawing/2014/main" id="{00000000-0008-0000-0800-000032000000}"/>
              </a:ext>
            </a:extLst>
          </xdr:cNvPr>
          <xdr:cNvSpPr/>
        </xdr:nvSpPr>
        <xdr:spPr>
          <a:xfrm>
            <a:off x="918122" y="1571986"/>
            <a:ext cx="1683609" cy="426307"/>
          </a:xfrm>
          <a:prstGeom prst="roundRect">
            <a:avLst/>
          </a:prstGeom>
          <a:solidFill>
            <a:schemeClr val="bg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sz="900">
                <a:solidFill>
                  <a:schemeClr val="tx1"/>
                </a:solidFill>
                <a:latin typeface="Century Gothic" panose="020B0502020202020204" pitchFamily="34" charset="0"/>
              </a:rPr>
              <a:t>Públicas</a:t>
            </a:r>
          </a:p>
        </xdr:txBody>
      </xdr:sp>
      <xdr:sp macro="" textlink="">
        <xdr:nvSpPr>
          <xdr:cNvPr id="51" name="Rectangle: Rounded Corners 50">
            <a:extLst>
              <a:ext uri="{FF2B5EF4-FFF2-40B4-BE49-F238E27FC236}">
                <a16:creationId xmlns:a16="http://schemas.microsoft.com/office/drawing/2014/main" id="{00000000-0008-0000-0800-000033000000}"/>
              </a:ext>
            </a:extLst>
          </xdr:cNvPr>
          <xdr:cNvSpPr/>
        </xdr:nvSpPr>
        <xdr:spPr>
          <a:xfrm>
            <a:off x="905768" y="2226891"/>
            <a:ext cx="1683609" cy="426307"/>
          </a:xfrm>
          <a:prstGeom prst="roundRect">
            <a:avLst/>
          </a:prstGeom>
          <a:solidFill>
            <a:schemeClr val="bg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sz="900">
                <a:solidFill>
                  <a:schemeClr val="tx1"/>
                </a:solidFill>
                <a:latin typeface="Century Gothic" panose="020B0502020202020204" pitchFamily="34" charset="0"/>
              </a:rPr>
              <a:t>De acceso restringido</a:t>
            </a:r>
          </a:p>
        </xdr:txBody>
      </xdr:sp>
      <xdr:cxnSp macro="">
        <xdr:nvCxnSpPr>
          <xdr:cNvPr id="52" name="Straight Connector 51">
            <a:extLst>
              <a:ext uri="{FF2B5EF4-FFF2-40B4-BE49-F238E27FC236}">
                <a16:creationId xmlns:a16="http://schemas.microsoft.com/office/drawing/2014/main" id="{00000000-0008-0000-0800-000034000000}"/>
              </a:ext>
            </a:extLst>
          </xdr:cNvPr>
          <xdr:cNvCxnSpPr/>
        </xdr:nvCxnSpPr>
        <xdr:spPr>
          <a:xfrm>
            <a:off x="2844011" y="1414431"/>
            <a:ext cx="8278" cy="1740829"/>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3" name="Straight Arrow Connector 52">
            <a:extLst>
              <a:ext uri="{FF2B5EF4-FFF2-40B4-BE49-F238E27FC236}">
                <a16:creationId xmlns:a16="http://schemas.microsoft.com/office/drawing/2014/main" id="{00000000-0008-0000-0800-000035000000}"/>
              </a:ext>
            </a:extLst>
          </xdr:cNvPr>
          <xdr:cNvCxnSpPr/>
        </xdr:nvCxnSpPr>
        <xdr:spPr>
          <a:xfrm>
            <a:off x="2844011" y="1785133"/>
            <a:ext cx="232351" cy="34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55" name="Rectangle: Rounded Corners 54">
            <a:extLst>
              <a:ext uri="{FF2B5EF4-FFF2-40B4-BE49-F238E27FC236}">
                <a16:creationId xmlns:a16="http://schemas.microsoft.com/office/drawing/2014/main" id="{00000000-0008-0000-0800-000037000000}"/>
              </a:ext>
            </a:extLst>
          </xdr:cNvPr>
          <xdr:cNvSpPr/>
        </xdr:nvSpPr>
        <xdr:spPr>
          <a:xfrm>
            <a:off x="3095513" y="1566893"/>
            <a:ext cx="1730971" cy="465844"/>
          </a:xfrm>
          <a:prstGeom prst="roundRect">
            <a:avLst/>
          </a:prstGeom>
          <a:solidFill>
            <a:schemeClr val="bg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sz="900">
                <a:solidFill>
                  <a:schemeClr val="tx1"/>
                </a:solidFill>
                <a:latin typeface="Century Gothic" panose="020B0502020202020204" pitchFamily="34" charset="0"/>
              </a:rPr>
              <a:t>Hospitales</a:t>
            </a:r>
          </a:p>
        </xdr:txBody>
      </xdr:sp>
      <xdr:sp macro="" textlink="">
        <xdr:nvSpPr>
          <xdr:cNvPr id="56" name="Rectangle: Rounded Corners 55">
            <a:extLst>
              <a:ext uri="{FF2B5EF4-FFF2-40B4-BE49-F238E27FC236}">
                <a16:creationId xmlns:a16="http://schemas.microsoft.com/office/drawing/2014/main" id="{00000000-0008-0000-0800-000038000000}"/>
              </a:ext>
            </a:extLst>
          </xdr:cNvPr>
          <xdr:cNvSpPr/>
        </xdr:nvSpPr>
        <xdr:spPr>
          <a:xfrm>
            <a:off x="3083168" y="2221799"/>
            <a:ext cx="1730971" cy="465844"/>
          </a:xfrm>
          <a:prstGeom prst="roundRect">
            <a:avLst/>
          </a:prstGeom>
          <a:solidFill>
            <a:schemeClr val="bg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sz="900">
                <a:solidFill>
                  <a:schemeClr val="tx1"/>
                </a:solidFill>
                <a:latin typeface="Century Gothic" panose="020B0502020202020204" pitchFamily="34" charset="0"/>
              </a:rPr>
              <a:t>Equipos de AP</a:t>
            </a:r>
          </a:p>
        </xdr:txBody>
      </xdr:sp>
      <xdr:sp macro="" textlink="">
        <xdr:nvSpPr>
          <xdr:cNvPr id="58" name="Rectangle: Rounded Corners 57">
            <a:extLst>
              <a:ext uri="{FF2B5EF4-FFF2-40B4-BE49-F238E27FC236}">
                <a16:creationId xmlns:a16="http://schemas.microsoft.com/office/drawing/2014/main" id="{00000000-0008-0000-0800-00003A000000}"/>
              </a:ext>
            </a:extLst>
          </xdr:cNvPr>
          <xdr:cNvSpPr/>
        </xdr:nvSpPr>
        <xdr:spPr>
          <a:xfrm>
            <a:off x="3095513" y="2876705"/>
            <a:ext cx="1730971" cy="465844"/>
          </a:xfrm>
          <a:prstGeom prst="roundRect">
            <a:avLst/>
          </a:prstGeom>
          <a:solidFill>
            <a:schemeClr val="bg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sz="900">
                <a:solidFill>
                  <a:schemeClr val="tx1"/>
                </a:solidFill>
                <a:latin typeface="Century Gothic" panose="020B0502020202020204" pitchFamily="34" charset="0"/>
              </a:rPr>
              <a:t>Centros sociosanitarios</a:t>
            </a:r>
          </a:p>
        </xdr:txBody>
      </xdr:sp>
      <xdr:cxnSp macro="">
        <xdr:nvCxnSpPr>
          <xdr:cNvPr id="59" name="Straight Connector 58">
            <a:extLst>
              <a:ext uri="{FF2B5EF4-FFF2-40B4-BE49-F238E27FC236}">
                <a16:creationId xmlns:a16="http://schemas.microsoft.com/office/drawing/2014/main" id="{00000000-0008-0000-0800-00003B000000}"/>
              </a:ext>
            </a:extLst>
          </xdr:cNvPr>
          <xdr:cNvCxnSpPr>
            <a:cxnSpLocks/>
          </xdr:cNvCxnSpPr>
        </xdr:nvCxnSpPr>
        <xdr:spPr>
          <a:xfrm>
            <a:off x="5147659" y="1418599"/>
            <a:ext cx="0" cy="291600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0" name="Straight Arrow Connector 59">
            <a:extLst>
              <a:ext uri="{FF2B5EF4-FFF2-40B4-BE49-F238E27FC236}">
                <a16:creationId xmlns:a16="http://schemas.microsoft.com/office/drawing/2014/main" id="{00000000-0008-0000-0800-00003C000000}"/>
              </a:ext>
            </a:extLst>
          </xdr:cNvPr>
          <xdr:cNvCxnSpPr>
            <a:cxnSpLocks/>
          </xdr:cNvCxnSpPr>
        </xdr:nvCxnSpPr>
        <xdr:spPr>
          <a:xfrm>
            <a:off x="5146895" y="4329094"/>
            <a:ext cx="2160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61" name="Straight Connector 60">
            <a:extLst>
              <a:ext uri="{FF2B5EF4-FFF2-40B4-BE49-F238E27FC236}">
                <a16:creationId xmlns:a16="http://schemas.microsoft.com/office/drawing/2014/main" id="{00000000-0008-0000-0800-00003D000000}"/>
              </a:ext>
            </a:extLst>
          </xdr:cNvPr>
          <xdr:cNvCxnSpPr/>
        </xdr:nvCxnSpPr>
        <xdr:spPr>
          <a:xfrm>
            <a:off x="9757545" y="1418600"/>
            <a:ext cx="0" cy="439200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2" name="Straight Arrow Connector 61">
            <a:extLst>
              <a:ext uri="{FF2B5EF4-FFF2-40B4-BE49-F238E27FC236}">
                <a16:creationId xmlns:a16="http://schemas.microsoft.com/office/drawing/2014/main" id="{00000000-0008-0000-0800-00003E000000}"/>
              </a:ext>
            </a:extLst>
          </xdr:cNvPr>
          <xdr:cNvCxnSpPr/>
        </xdr:nvCxnSpPr>
        <xdr:spPr>
          <a:xfrm>
            <a:off x="9757547" y="1967721"/>
            <a:ext cx="3212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63" name="Straight Arrow Connector 62">
            <a:extLst>
              <a:ext uri="{FF2B5EF4-FFF2-40B4-BE49-F238E27FC236}">
                <a16:creationId xmlns:a16="http://schemas.microsoft.com/office/drawing/2014/main" id="{00000000-0008-0000-0800-00003F000000}"/>
              </a:ext>
            </a:extLst>
          </xdr:cNvPr>
          <xdr:cNvCxnSpPr/>
        </xdr:nvCxnSpPr>
        <xdr:spPr>
          <a:xfrm>
            <a:off x="9757547" y="2902017"/>
            <a:ext cx="3212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64" name="Rectangle: Rounded Corners 63">
            <a:extLst>
              <a:ext uri="{FF2B5EF4-FFF2-40B4-BE49-F238E27FC236}">
                <a16:creationId xmlns:a16="http://schemas.microsoft.com/office/drawing/2014/main" id="{00000000-0008-0000-0800-000040000000}"/>
              </a:ext>
            </a:extLst>
          </xdr:cNvPr>
          <xdr:cNvSpPr/>
        </xdr:nvSpPr>
        <xdr:spPr>
          <a:xfrm>
            <a:off x="10091179" y="1576154"/>
            <a:ext cx="1823589" cy="717241"/>
          </a:xfrm>
          <a:prstGeom prst="roundRect">
            <a:avLst/>
          </a:prstGeom>
          <a:solidFill>
            <a:schemeClr val="bg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sz="900">
                <a:solidFill>
                  <a:schemeClr val="tx1"/>
                </a:solidFill>
                <a:latin typeface="Century Gothic" panose="020B0502020202020204" pitchFamily="34" charset="0"/>
              </a:rPr>
              <a:t>Centros directivos del SES</a:t>
            </a:r>
          </a:p>
        </xdr:txBody>
      </xdr:sp>
      <xdr:sp macro="" textlink="">
        <xdr:nvSpPr>
          <xdr:cNvPr id="65" name="Rectangle: Rounded Corners 64">
            <a:extLst>
              <a:ext uri="{FF2B5EF4-FFF2-40B4-BE49-F238E27FC236}">
                <a16:creationId xmlns:a16="http://schemas.microsoft.com/office/drawing/2014/main" id="{00000000-0008-0000-0800-000041000000}"/>
              </a:ext>
            </a:extLst>
          </xdr:cNvPr>
          <xdr:cNvSpPr/>
        </xdr:nvSpPr>
        <xdr:spPr>
          <a:xfrm>
            <a:off x="10078821" y="2392523"/>
            <a:ext cx="1823589" cy="1009143"/>
          </a:xfrm>
          <a:prstGeom prst="roundRect">
            <a:avLst/>
          </a:prstGeom>
          <a:solidFill>
            <a:schemeClr val="bg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sz="900">
                <a:solidFill>
                  <a:schemeClr val="tx1"/>
                </a:solidFill>
                <a:latin typeface="Century Gothic" panose="020B0502020202020204" pitchFamily="34" charset="0"/>
              </a:rPr>
              <a:t>Centros Directivos de la Consejería de Sanidad</a:t>
            </a:r>
          </a:p>
        </xdr:txBody>
      </xdr:sp>
      <xdr:cxnSp macro="">
        <xdr:nvCxnSpPr>
          <xdr:cNvPr id="66" name="Straight Arrow Connector 65">
            <a:extLst>
              <a:ext uri="{FF2B5EF4-FFF2-40B4-BE49-F238E27FC236}">
                <a16:creationId xmlns:a16="http://schemas.microsoft.com/office/drawing/2014/main" id="{00000000-0008-0000-0800-000042000000}"/>
              </a:ext>
            </a:extLst>
          </xdr:cNvPr>
          <xdr:cNvCxnSpPr/>
        </xdr:nvCxnSpPr>
        <xdr:spPr>
          <a:xfrm>
            <a:off x="9770868" y="4035125"/>
            <a:ext cx="3212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67" name="Rectangle: Rounded Corners 66">
            <a:extLst>
              <a:ext uri="{FF2B5EF4-FFF2-40B4-BE49-F238E27FC236}">
                <a16:creationId xmlns:a16="http://schemas.microsoft.com/office/drawing/2014/main" id="{00000000-0008-0000-0800-000043000000}"/>
              </a:ext>
            </a:extLst>
          </xdr:cNvPr>
          <xdr:cNvSpPr/>
        </xdr:nvSpPr>
        <xdr:spPr>
          <a:xfrm>
            <a:off x="10091179" y="3485570"/>
            <a:ext cx="1823589" cy="1037031"/>
          </a:xfrm>
          <a:prstGeom prst="roundRect">
            <a:avLst/>
          </a:prstGeom>
          <a:solidFill>
            <a:schemeClr val="bg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sz="900">
                <a:solidFill>
                  <a:schemeClr val="tx1"/>
                </a:solidFill>
                <a:latin typeface="Century Gothic" panose="020B0502020202020204" pitchFamily="34" charset="0"/>
              </a:rPr>
              <a:t>Centros Directivos de la Consejería de  Hacienda</a:t>
            </a:r>
          </a:p>
        </xdr:txBody>
      </xdr:sp>
      <xdr:cxnSp macro="">
        <xdr:nvCxnSpPr>
          <xdr:cNvPr id="68" name="Straight Arrow Connector 67">
            <a:extLst>
              <a:ext uri="{FF2B5EF4-FFF2-40B4-BE49-F238E27FC236}">
                <a16:creationId xmlns:a16="http://schemas.microsoft.com/office/drawing/2014/main" id="{00000000-0008-0000-0800-000044000000}"/>
              </a:ext>
            </a:extLst>
          </xdr:cNvPr>
          <xdr:cNvCxnSpPr/>
        </xdr:nvCxnSpPr>
        <xdr:spPr>
          <a:xfrm>
            <a:off x="9757547" y="4957593"/>
            <a:ext cx="3212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69" name="Rectangle: Rounded Corners 68">
            <a:extLst>
              <a:ext uri="{FF2B5EF4-FFF2-40B4-BE49-F238E27FC236}">
                <a16:creationId xmlns:a16="http://schemas.microsoft.com/office/drawing/2014/main" id="{00000000-0008-0000-0800-000045000000}"/>
              </a:ext>
            </a:extLst>
          </xdr:cNvPr>
          <xdr:cNvSpPr/>
        </xdr:nvSpPr>
        <xdr:spPr>
          <a:xfrm>
            <a:off x="10078821" y="4622516"/>
            <a:ext cx="1823589" cy="790723"/>
          </a:xfrm>
          <a:prstGeom prst="roundRect">
            <a:avLst/>
          </a:prstGeom>
          <a:solidFill>
            <a:schemeClr val="bg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sz="900">
                <a:solidFill>
                  <a:schemeClr val="tx1"/>
                </a:solidFill>
                <a:latin typeface="Century Gothic" panose="020B0502020202020204" pitchFamily="34" charset="0"/>
              </a:rPr>
              <a:t>Centros Directivos del SEPAD</a:t>
            </a:r>
          </a:p>
        </xdr:txBody>
      </xdr:sp>
      <xdr:sp macro="" textlink="">
        <xdr:nvSpPr>
          <xdr:cNvPr id="70" name="Rectangle: Rounded Corners 69">
            <a:extLst>
              <a:ext uri="{FF2B5EF4-FFF2-40B4-BE49-F238E27FC236}">
                <a16:creationId xmlns:a16="http://schemas.microsoft.com/office/drawing/2014/main" id="{00000000-0008-0000-0800-000046000000}"/>
              </a:ext>
            </a:extLst>
          </xdr:cNvPr>
          <xdr:cNvSpPr/>
        </xdr:nvSpPr>
        <xdr:spPr>
          <a:xfrm>
            <a:off x="10078821" y="5508941"/>
            <a:ext cx="1823589" cy="545840"/>
          </a:xfrm>
          <a:prstGeom prst="roundRect">
            <a:avLst/>
          </a:prstGeom>
          <a:solidFill>
            <a:schemeClr val="bg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sz="900">
                <a:solidFill>
                  <a:schemeClr val="tx1"/>
                </a:solidFill>
                <a:latin typeface="Century Gothic" panose="020B0502020202020204" pitchFamily="34" charset="0"/>
              </a:rPr>
              <a:t>Otros grupos de interés</a:t>
            </a:r>
          </a:p>
        </xdr:txBody>
      </xdr:sp>
      <xdr:cxnSp macro="">
        <xdr:nvCxnSpPr>
          <xdr:cNvPr id="71" name="Straight Arrow Connector 70">
            <a:extLst>
              <a:ext uri="{FF2B5EF4-FFF2-40B4-BE49-F238E27FC236}">
                <a16:creationId xmlns:a16="http://schemas.microsoft.com/office/drawing/2014/main" id="{00000000-0008-0000-0800-000047000000}"/>
              </a:ext>
            </a:extLst>
          </xdr:cNvPr>
          <xdr:cNvCxnSpPr/>
        </xdr:nvCxnSpPr>
        <xdr:spPr>
          <a:xfrm>
            <a:off x="9757545" y="5825830"/>
            <a:ext cx="3212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72" name="Straight Connector 71">
            <a:extLst>
              <a:ext uri="{FF2B5EF4-FFF2-40B4-BE49-F238E27FC236}">
                <a16:creationId xmlns:a16="http://schemas.microsoft.com/office/drawing/2014/main" id="{00000000-0008-0000-0800-000048000000}"/>
              </a:ext>
            </a:extLst>
          </xdr:cNvPr>
          <xdr:cNvCxnSpPr/>
        </xdr:nvCxnSpPr>
        <xdr:spPr>
          <a:xfrm>
            <a:off x="12105153" y="1414431"/>
            <a:ext cx="0" cy="104400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3" name="Straight Arrow Connector 72">
            <a:extLst>
              <a:ext uri="{FF2B5EF4-FFF2-40B4-BE49-F238E27FC236}">
                <a16:creationId xmlns:a16="http://schemas.microsoft.com/office/drawing/2014/main" id="{00000000-0008-0000-0800-000049000000}"/>
              </a:ext>
            </a:extLst>
          </xdr:cNvPr>
          <xdr:cNvCxnSpPr/>
        </xdr:nvCxnSpPr>
        <xdr:spPr>
          <a:xfrm>
            <a:off x="12105155" y="1785134"/>
            <a:ext cx="3212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74" name="Straight Arrow Connector 73">
            <a:extLst>
              <a:ext uri="{FF2B5EF4-FFF2-40B4-BE49-F238E27FC236}">
                <a16:creationId xmlns:a16="http://schemas.microsoft.com/office/drawing/2014/main" id="{00000000-0008-0000-0800-00004A000000}"/>
              </a:ext>
            </a:extLst>
          </xdr:cNvPr>
          <xdr:cNvCxnSpPr/>
        </xdr:nvCxnSpPr>
        <xdr:spPr>
          <a:xfrm>
            <a:off x="12105155" y="2452657"/>
            <a:ext cx="3212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75" name="Rectangle: Rounded Corners 74">
            <a:extLst>
              <a:ext uri="{FF2B5EF4-FFF2-40B4-BE49-F238E27FC236}">
                <a16:creationId xmlns:a16="http://schemas.microsoft.com/office/drawing/2014/main" id="{00000000-0008-0000-0800-00004B000000}"/>
              </a:ext>
            </a:extLst>
          </xdr:cNvPr>
          <xdr:cNvSpPr/>
        </xdr:nvSpPr>
        <xdr:spPr>
          <a:xfrm>
            <a:off x="12426429" y="1564353"/>
            <a:ext cx="1823589" cy="584885"/>
          </a:xfrm>
          <a:prstGeom prst="roundRect">
            <a:avLst/>
          </a:prstGeom>
          <a:solidFill>
            <a:schemeClr val="bg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sz="900">
                <a:solidFill>
                  <a:schemeClr val="tx1"/>
                </a:solidFill>
                <a:latin typeface="Century Gothic" panose="020B0502020202020204" pitchFamily="34" charset="0"/>
              </a:rPr>
              <a:t>Regulación estatal y autonómica</a:t>
            </a:r>
          </a:p>
        </xdr:txBody>
      </xdr:sp>
      <xdr:sp macro="" textlink="">
        <xdr:nvSpPr>
          <xdr:cNvPr id="76" name="Rectangle: Rounded Corners 75">
            <a:extLst>
              <a:ext uri="{FF2B5EF4-FFF2-40B4-BE49-F238E27FC236}">
                <a16:creationId xmlns:a16="http://schemas.microsoft.com/office/drawing/2014/main" id="{00000000-0008-0000-0800-00004C000000}"/>
              </a:ext>
            </a:extLst>
          </xdr:cNvPr>
          <xdr:cNvSpPr/>
        </xdr:nvSpPr>
        <xdr:spPr>
          <a:xfrm>
            <a:off x="12438786" y="2293399"/>
            <a:ext cx="1823589" cy="426306"/>
          </a:xfrm>
          <a:prstGeom prst="roundRect">
            <a:avLst/>
          </a:prstGeom>
          <a:solidFill>
            <a:schemeClr val="bg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sz="900">
                <a:solidFill>
                  <a:schemeClr val="tx1"/>
                </a:solidFill>
                <a:latin typeface="Century Gothic" panose="020B0502020202020204" pitchFamily="34" charset="0"/>
              </a:rPr>
              <a:t>Estudios y publicaciones</a:t>
            </a:r>
          </a:p>
        </xdr:txBody>
      </xdr:sp>
      <xdr:sp macro="" textlink="">
        <xdr:nvSpPr>
          <xdr:cNvPr id="77" name="Rectangle: Rounded Corners 76">
            <a:extLst>
              <a:ext uri="{FF2B5EF4-FFF2-40B4-BE49-F238E27FC236}">
                <a16:creationId xmlns:a16="http://schemas.microsoft.com/office/drawing/2014/main" id="{00000000-0008-0000-0800-00004D000000}"/>
              </a:ext>
            </a:extLst>
          </xdr:cNvPr>
          <xdr:cNvSpPr/>
        </xdr:nvSpPr>
        <xdr:spPr>
          <a:xfrm>
            <a:off x="7356396" y="712771"/>
            <a:ext cx="2075935" cy="695885"/>
          </a:xfrm>
          <a:prstGeom prst="roundRect">
            <a:avLst/>
          </a:prstGeom>
          <a:solidFill>
            <a:srgbClr val="F0CAC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sz="900" b="1">
                <a:solidFill>
                  <a:schemeClr val="tx1"/>
                </a:solidFill>
                <a:latin typeface="Century Gothic" panose="020B0502020202020204" pitchFamily="34" charset="0"/>
              </a:rPr>
              <a:t>4. Información facilitada por el SES</a:t>
            </a:r>
          </a:p>
        </xdr:txBody>
      </xdr:sp>
      <xdr:cxnSp macro="">
        <xdr:nvCxnSpPr>
          <xdr:cNvPr id="78" name="Straight Connector 77">
            <a:extLst>
              <a:ext uri="{FF2B5EF4-FFF2-40B4-BE49-F238E27FC236}">
                <a16:creationId xmlns:a16="http://schemas.microsoft.com/office/drawing/2014/main" id="{00000000-0008-0000-0800-00004E000000}"/>
              </a:ext>
            </a:extLst>
          </xdr:cNvPr>
          <xdr:cNvCxnSpPr/>
        </xdr:nvCxnSpPr>
        <xdr:spPr>
          <a:xfrm>
            <a:off x="7439832" y="1414431"/>
            <a:ext cx="0" cy="162000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9" name="Straight Arrow Connector 78">
            <a:extLst>
              <a:ext uri="{FF2B5EF4-FFF2-40B4-BE49-F238E27FC236}">
                <a16:creationId xmlns:a16="http://schemas.microsoft.com/office/drawing/2014/main" id="{00000000-0008-0000-0800-00004F000000}"/>
              </a:ext>
            </a:extLst>
          </xdr:cNvPr>
          <xdr:cNvCxnSpPr>
            <a:endCxn id="81" idx="1"/>
          </xdr:cNvCxnSpPr>
        </xdr:nvCxnSpPr>
        <xdr:spPr>
          <a:xfrm>
            <a:off x="7446207" y="1886894"/>
            <a:ext cx="280249" cy="253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81" name="Rectangle: Rounded Corners 80">
            <a:extLst>
              <a:ext uri="{FF2B5EF4-FFF2-40B4-BE49-F238E27FC236}">
                <a16:creationId xmlns:a16="http://schemas.microsoft.com/office/drawing/2014/main" id="{00000000-0008-0000-0800-000051000000}"/>
              </a:ext>
            </a:extLst>
          </xdr:cNvPr>
          <xdr:cNvSpPr/>
        </xdr:nvSpPr>
        <xdr:spPr>
          <a:xfrm>
            <a:off x="7726456" y="1571985"/>
            <a:ext cx="1882927" cy="634889"/>
          </a:xfrm>
          <a:prstGeom prst="roundRect">
            <a:avLst/>
          </a:prstGeom>
          <a:solidFill>
            <a:schemeClr val="bg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sz="900">
                <a:solidFill>
                  <a:schemeClr val="tx1"/>
                </a:solidFill>
                <a:latin typeface="Century Gothic" panose="020B0502020202020204" pitchFamily="34" charset="0"/>
              </a:rPr>
              <a:t>Datos de información cuantitativa</a:t>
            </a:r>
          </a:p>
        </xdr:txBody>
      </xdr:sp>
      <xdr:sp macro="" textlink="">
        <xdr:nvSpPr>
          <xdr:cNvPr id="82" name="Rectangle: Rounded Corners 81">
            <a:extLst>
              <a:ext uri="{FF2B5EF4-FFF2-40B4-BE49-F238E27FC236}">
                <a16:creationId xmlns:a16="http://schemas.microsoft.com/office/drawing/2014/main" id="{00000000-0008-0000-0800-000052000000}"/>
              </a:ext>
            </a:extLst>
          </xdr:cNvPr>
          <xdr:cNvSpPr/>
        </xdr:nvSpPr>
        <xdr:spPr>
          <a:xfrm>
            <a:off x="7673943" y="2611842"/>
            <a:ext cx="1990814" cy="798485"/>
          </a:xfrm>
          <a:prstGeom prst="roundRect">
            <a:avLst/>
          </a:prstGeom>
          <a:solidFill>
            <a:schemeClr val="bg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sz="900">
                <a:solidFill>
                  <a:schemeClr val="tx1"/>
                </a:solidFill>
                <a:latin typeface="Century Gothic" panose="020B0502020202020204" pitchFamily="34" charset="0"/>
              </a:rPr>
              <a:t>Documentación información cualitativa</a:t>
            </a:r>
          </a:p>
        </xdr:txBody>
      </xdr:sp>
      <xdr:sp macro="" textlink="">
        <xdr:nvSpPr>
          <xdr:cNvPr id="83" name="Rectangle: Rounded Corners 82">
            <a:extLst>
              <a:ext uri="{FF2B5EF4-FFF2-40B4-BE49-F238E27FC236}">
                <a16:creationId xmlns:a16="http://schemas.microsoft.com/office/drawing/2014/main" id="{00000000-0008-0000-0800-000053000000}"/>
              </a:ext>
            </a:extLst>
          </xdr:cNvPr>
          <xdr:cNvSpPr/>
        </xdr:nvSpPr>
        <xdr:spPr>
          <a:xfrm>
            <a:off x="5452637" y="1841154"/>
            <a:ext cx="1512000" cy="310506"/>
          </a:xfrm>
          <a:prstGeom prst="roundRect">
            <a:avLst/>
          </a:prstGeom>
          <a:solidFill>
            <a:srgbClr val="E7E6E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sz="900">
                <a:solidFill>
                  <a:schemeClr val="tx1"/>
                </a:solidFill>
                <a:latin typeface="Century Gothic" panose="020B0502020202020204" pitchFamily="34" charset="0"/>
              </a:rPr>
              <a:t>AT</a:t>
            </a:r>
          </a:p>
        </xdr:txBody>
      </xdr:sp>
      <xdr:sp macro="" textlink="">
        <xdr:nvSpPr>
          <xdr:cNvPr id="84" name="Rectangle: Rounded Corners 83">
            <a:extLst>
              <a:ext uri="{FF2B5EF4-FFF2-40B4-BE49-F238E27FC236}">
                <a16:creationId xmlns:a16="http://schemas.microsoft.com/office/drawing/2014/main" id="{00000000-0008-0000-0800-000054000000}"/>
              </a:ext>
            </a:extLst>
          </xdr:cNvPr>
          <xdr:cNvSpPr/>
        </xdr:nvSpPr>
        <xdr:spPr>
          <a:xfrm>
            <a:off x="5448643" y="2204574"/>
            <a:ext cx="1512000" cy="448623"/>
          </a:xfrm>
          <a:prstGeom prst="roundRect">
            <a:avLst/>
          </a:prstGeom>
          <a:solidFill>
            <a:srgbClr val="E7E6E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sz="900">
                <a:solidFill>
                  <a:schemeClr val="tx1"/>
                </a:solidFill>
                <a:latin typeface="Century Gothic" panose="020B0502020202020204" pitchFamily="34" charset="0"/>
              </a:rPr>
              <a:t>Farmacia</a:t>
            </a:r>
          </a:p>
        </xdr:txBody>
      </xdr:sp>
      <xdr:sp macro="" textlink="">
        <xdr:nvSpPr>
          <xdr:cNvPr id="85" name="Rectangle 84">
            <a:extLst>
              <a:ext uri="{FF2B5EF4-FFF2-40B4-BE49-F238E27FC236}">
                <a16:creationId xmlns:a16="http://schemas.microsoft.com/office/drawing/2014/main" id="{00000000-0008-0000-0800-000055000000}"/>
              </a:ext>
            </a:extLst>
          </xdr:cNvPr>
          <xdr:cNvSpPr/>
        </xdr:nvSpPr>
        <xdr:spPr>
          <a:xfrm>
            <a:off x="5375938" y="1445379"/>
            <a:ext cx="1676921" cy="275111"/>
          </a:xfrm>
          <a:prstGeom prst="rect">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sz="900">
                <a:solidFill>
                  <a:schemeClr val="bg1"/>
                </a:solidFill>
                <a:latin typeface="Century Gothic" panose="020B0502020202020204" pitchFamily="34" charset="0"/>
              </a:rPr>
              <a:t>Hospitales</a:t>
            </a:r>
          </a:p>
        </xdr:txBody>
      </xdr:sp>
      <xdr:sp macro="" textlink="">
        <xdr:nvSpPr>
          <xdr:cNvPr id="86" name="Rectangle 85">
            <a:extLst>
              <a:ext uri="{FF2B5EF4-FFF2-40B4-BE49-F238E27FC236}">
                <a16:creationId xmlns:a16="http://schemas.microsoft.com/office/drawing/2014/main" id="{00000000-0008-0000-0800-000056000000}"/>
              </a:ext>
            </a:extLst>
          </xdr:cNvPr>
          <xdr:cNvSpPr/>
        </xdr:nvSpPr>
        <xdr:spPr>
          <a:xfrm>
            <a:off x="5382743" y="1734983"/>
            <a:ext cx="1664749" cy="984721"/>
          </a:xfrm>
          <a:prstGeom prst="rect">
            <a:avLst/>
          </a:prstGeom>
          <a:no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sz="900">
              <a:latin typeface="Century Gothic" panose="020B0502020202020204" pitchFamily="34" charset="0"/>
            </a:endParaRPr>
          </a:p>
        </xdr:txBody>
      </xdr:sp>
      <xdr:grpSp>
        <xdr:nvGrpSpPr>
          <xdr:cNvPr id="87" name="Group 86">
            <a:extLst>
              <a:ext uri="{FF2B5EF4-FFF2-40B4-BE49-F238E27FC236}">
                <a16:creationId xmlns:a16="http://schemas.microsoft.com/office/drawing/2014/main" id="{00000000-0008-0000-0800-000057000000}"/>
              </a:ext>
            </a:extLst>
          </xdr:cNvPr>
          <xdr:cNvGrpSpPr/>
        </xdr:nvGrpSpPr>
        <xdr:grpSpPr>
          <a:xfrm>
            <a:off x="5381096" y="4245433"/>
            <a:ext cx="1676921" cy="1489546"/>
            <a:chOff x="5354781" y="3307074"/>
            <a:chExt cx="1676921" cy="1489546"/>
          </a:xfrm>
        </xdr:grpSpPr>
        <xdr:grpSp>
          <xdr:nvGrpSpPr>
            <xdr:cNvPr id="93" name="Group 92">
              <a:extLst>
                <a:ext uri="{FF2B5EF4-FFF2-40B4-BE49-F238E27FC236}">
                  <a16:creationId xmlns:a16="http://schemas.microsoft.com/office/drawing/2014/main" id="{00000000-0008-0000-0800-00005D000000}"/>
                </a:ext>
              </a:extLst>
            </xdr:cNvPr>
            <xdr:cNvGrpSpPr/>
          </xdr:nvGrpSpPr>
          <xdr:grpSpPr>
            <a:xfrm>
              <a:off x="5433272" y="3723113"/>
              <a:ext cx="1519493" cy="1009385"/>
              <a:chOff x="5433272" y="3723113"/>
              <a:chExt cx="1519493" cy="869522"/>
            </a:xfrm>
          </xdr:grpSpPr>
          <xdr:sp macro="" textlink="">
            <xdr:nvSpPr>
              <xdr:cNvPr id="96" name="Rectangle: Rounded Corners 95">
                <a:extLst>
                  <a:ext uri="{FF2B5EF4-FFF2-40B4-BE49-F238E27FC236}">
                    <a16:creationId xmlns:a16="http://schemas.microsoft.com/office/drawing/2014/main" id="{00000000-0008-0000-0800-000060000000}"/>
                  </a:ext>
                </a:extLst>
              </xdr:cNvPr>
              <xdr:cNvSpPr/>
            </xdr:nvSpPr>
            <xdr:spPr>
              <a:xfrm>
                <a:off x="5433272" y="3723113"/>
                <a:ext cx="1512000" cy="445077"/>
              </a:xfrm>
              <a:prstGeom prst="roundRect">
                <a:avLst/>
              </a:prstGeom>
              <a:solidFill>
                <a:srgbClr val="E7E6E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sz="900">
                    <a:solidFill>
                      <a:schemeClr val="tx1"/>
                    </a:solidFill>
                    <a:latin typeface="Century Gothic" panose="020B0502020202020204" pitchFamily="34" charset="0"/>
                  </a:rPr>
                  <a:t>Farmacia hospitalaria</a:t>
                </a:r>
              </a:p>
            </xdr:txBody>
          </xdr:sp>
          <xdr:sp macro="" textlink="">
            <xdr:nvSpPr>
              <xdr:cNvPr id="97" name="Rectangle: Rounded Corners 96">
                <a:extLst>
                  <a:ext uri="{FF2B5EF4-FFF2-40B4-BE49-F238E27FC236}">
                    <a16:creationId xmlns:a16="http://schemas.microsoft.com/office/drawing/2014/main" id="{00000000-0008-0000-0800-000061000000}"/>
                  </a:ext>
                </a:extLst>
              </xdr:cNvPr>
              <xdr:cNvSpPr/>
            </xdr:nvSpPr>
            <xdr:spPr>
              <a:xfrm>
                <a:off x="5440765" y="4257575"/>
                <a:ext cx="1512000" cy="335060"/>
              </a:xfrm>
              <a:prstGeom prst="roundRect">
                <a:avLst/>
              </a:prstGeom>
              <a:solidFill>
                <a:srgbClr val="E7E6E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sz="900">
                    <a:solidFill>
                      <a:schemeClr val="tx1"/>
                    </a:solidFill>
                    <a:latin typeface="Century Gothic" panose="020B0502020202020204" pitchFamily="34" charset="0"/>
                  </a:rPr>
                  <a:t>Prescripción</a:t>
                </a:r>
              </a:p>
            </xdr:txBody>
          </xdr:sp>
        </xdr:grpSp>
        <xdr:sp macro="" textlink="">
          <xdr:nvSpPr>
            <xdr:cNvPr id="94" name="Rectangle 93">
              <a:extLst>
                <a:ext uri="{FF2B5EF4-FFF2-40B4-BE49-F238E27FC236}">
                  <a16:creationId xmlns:a16="http://schemas.microsoft.com/office/drawing/2014/main" id="{00000000-0008-0000-0800-00005E000000}"/>
                </a:ext>
              </a:extLst>
            </xdr:cNvPr>
            <xdr:cNvSpPr/>
          </xdr:nvSpPr>
          <xdr:spPr>
            <a:xfrm>
              <a:off x="5354781" y="3307074"/>
              <a:ext cx="1676921" cy="275111"/>
            </a:xfrm>
            <a:prstGeom prst="rect">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sz="900">
                  <a:solidFill>
                    <a:schemeClr val="bg1"/>
                  </a:solidFill>
                  <a:latin typeface="Century Gothic" panose="020B0502020202020204" pitchFamily="34" charset="0"/>
                </a:rPr>
                <a:t>SES</a:t>
              </a:r>
            </a:p>
          </xdr:txBody>
        </xdr:sp>
        <xdr:sp macro="" textlink="">
          <xdr:nvSpPr>
            <xdr:cNvPr id="95" name="Rectangle 94">
              <a:extLst>
                <a:ext uri="{FF2B5EF4-FFF2-40B4-BE49-F238E27FC236}">
                  <a16:creationId xmlns:a16="http://schemas.microsoft.com/office/drawing/2014/main" id="{00000000-0008-0000-0800-00005F000000}"/>
                </a:ext>
              </a:extLst>
            </xdr:cNvPr>
            <xdr:cNvSpPr/>
          </xdr:nvSpPr>
          <xdr:spPr>
            <a:xfrm>
              <a:off x="5364801" y="3597502"/>
              <a:ext cx="1664749" cy="1199118"/>
            </a:xfrm>
            <a:prstGeom prst="rect">
              <a:avLst/>
            </a:prstGeom>
            <a:no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sz="900">
                <a:latin typeface="Century Gothic" panose="020B0502020202020204" pitchFamily="34" charset="0"/>
              </a:endParaRPr>
            </a:p>
          </xdr:txBody>
        </xdr:sp>
      </xdr:grpSp>
      <xdr:cxnSp macro="">
        <xdr:nvCxnSpPr>
          <xdr:cNvPr id="88" name="Straight Arrow Connector 87">
            <a:extLst>
              <a:ext uri="{FF2B5EF4-FFF2-40B4-BE49-F238E27FC236}">
                <a16:creationId xmlns:a16="http://schemas.microsoft.com/office/drawing/2014/main" id="{00000000-0008-0000-0800-000058000000}"/>
              </a:ext>
            </a:extLst>
          </xdr:cNvPr>
          <xdr:cNvCxnSpPr>
            <a:cxnSpLocks/>
          </xdr:cNvCxnSpPr>
        </xdr:nvCxnSpPr>
        <xdr:spPr>
          <a:xfrm>
            <a:off x="5142143" y="2135481"/>
            <a:ext cx="2160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89" name="Rectangle 88">
            <a:extLst>
              <a:ext uri="{FF2B5EF4-FFF2-40B4-BE49-F238E27FC236}">
                <a16:creationId xmlns:a16="http://schemas.microsoft.com/office/drawing/2014/main" id="{00000000-0008-0000-0800-000059000000}"/>
              </a:ext>
            </a:extLst>
          </xdr:cNvPr>
          <xdr:cNvSpPr/>
        </xdr:nvSpPr>
        <xdr:spPr>
          <a:xfrm>
            <a:off x="5382240" y="2865382"/>
            <a:ext cx="1670620" cy="528447"/>
          </a:xfrm>
          <a:prstGeom prst="rect">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sz="900">
                <a:solidFill>
                  <a:schemeClr val="bg1"/>
                </a:solidFill>
                <a:latin typeface="Century Gothic" panose="020B0502020202020204" pitchFamily="34" charset="0"/>
              </a:rPr>
              <a:t>Centros sociosanitarios</a:t>
            </a:r>
          </a:p>
        </xdr:txBody>
      </xdr:sp>
      <xdr:sp macro="" textlink="">
        <xdr:nvSpPr>
          <xdr:cNvPr id="90" name="Rectangle 89">
            <a:extLst>
              <a:ext uri="{FF2B5EF4-FFF2-40B4-BE49-F238E27FC236}">
                <a16:creationId xmlns:a16="http://schemas.microsoft.com/office/drawing/2014/main" id="{00000000-0008-0000-0800-00005A000000}"/>
              </a:ext>
            </a:extLst>
          </xdr:cNvPr>
          <xdr:cNvSpPr/>
        </xdr:nvSpPr>
        <xdr:spPr>
          <a:xfrm>
            <a:off x="5387770" y="3571308"/>
            <a:ext cx="1670620" cy="528447"/>
          </a:xfrm>
          <a:prstGeom prst="rect">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sz="900">
                <a:solidFill>
                  <a:schemeClr val="bg1"/>
                </a:solidFill>
                <a:latin typeface="Century Gothic" panose="020B0502020202020204" pitchFamily="34" charset="0"/>
              </a:rPr>
              <a:t>Direcciones AP</a:t>
            </a:r>
          </a:p>
        </xdr:txBody>
      </xdr:sp>
      <xdr:cxnSp macro="">
        <xdr:nvCxnSpPr>
          <xdr:cNvPr id="91" name="Straight Arrow Connector 90">
            <a:extLst>
              <a:ext uri="{FF2B5EF4-FFF2-40B4-BE49-F238E27FC236}">
                <a16:creationId xmlns:a16="http://schemas.microsoft.com/office/drawing/2014/main" id="{00000000-0008-0000-0800-00005B000000}"/>
              </a:ext>
            </a:extLst>
          </xdr:cNvPr>
          <xdr:cNvCxnSpPr>
            <a:cxnSpLocks/>
          </xdr:cNvCxnSpPr>
        </xdr:nvCxnSpPr>
        <xdr:spPr>
          <a:xfrm>
            <a:off x="5156219" y="3135922"/>
            <a:ext cx="2160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92" name="Straight Arrow Connector 91">
            <a:extLst>
              <a:ext uri="{FF2B5EF4-FFF2-40B4-BE49-F238E27FC236}">
                <a16:creationId xmlns:a16="http://schemas.microsoft.com/office/drawing/2014/main" id="{00000000-0008-0000-0800-00005C000000}"/>
              </a:ext>
            </a:extLst>
          </xdr:cNvPr>
          <xdr:cNvCxnSpPr>
            <a:cxnSpLocks/>
          </xdr:cNvCxnSpPr>
        </xdr:nvCxnSpPr>
        <xdr:spPr>
          <a:xfrm>
            <a:off x="5156219" y="3835531"/>
            <a:ext cx="2160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xdr:col>
      <xdr:colOff>1676947</xdr:colOff>
      <xdr:row>13</xdr:row>
      <xdr:rowOff>106644</xdr:rowOff>
    </xdr:from>
    <xdr:to>
      <xdr:col>1</xdr:col>
      <xdr:colOff>1806194</xdr:colOff>
      <xdr:row>13</xdr:row>
      <xdr:rowOff>106909</xdr:rowOff>
    </xdr:to>
    <xdr:cxnSp macro="">
      <xdr:nvCxnSpPr>
        <xdr:cNvPr id="21" name="Straight Arrow Connector 52">
          <a:extLst>
            <a:ext uri="{FF2B5EF4-FFF2-40B4-BE49-F238E27FC236}">
              <a16:creationId xmlns:a16="http://schemas.microsoft.com/office/drawing/2014/main" id="{41265574-A3FC-489C-BBD7-CF7D8F19333F}"/>
            </a:ext>
          </a:extLst>
        </xdr:cNvPr>
        <xdr:cNvCxnSpPr/>
      </xdr:nvCxnSpPr>
      <xdr:spPr>
        <a:xfrm>
          <a:off x="2459000" y="2322460"/>
          <a:ext cx="129247" cy="26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1676947</xdr:colOff>
      <xdr:row>16</xdr:row>
      <xdr:rowOff>110459</xdr:rowOff>
    </xdr:from>
    <xdr:to>
      <xdr:col>1</xdr:col>
      <xdr:colOff>1810004</xdr:colOff>
      <xdr:row>16</xdr:row>
      <xdr:rowOff>110724</xdr:rowOff>
    </xdr:to>
    <xdr:cxnSp macro="">
      <xdr:nvCxnSpPr>
        <xdr:cNvPr id="22" name="Straight Arrow Connector 52">
          <a:extLst>
            <a:ext uri="{FF2B5EF4-FFF2-40B4-BE49-F238E27FC236}">
              <a16:creationId xmlns:a16="http://schemas.microsoft.com/office/drawing/2014/main" id="{65FA3EC8-E825-45A7-8915-5D5BD53C9BEC}"/>
            </a:ext>
          </a:extLst>
        </xdr:cNvPr>
        <xdr:cNvCxnSpPr/>
      </xdr:nvCxnSpPr>
      <xdr:spPr>
        <a:xfrm>
          <a:off x="2460928" y="2806767"/>
          <a:ext cx="133057" cy="26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4391682</xdr:colOff>
      <xdr:row>16</xdr:row>
      <xdr:rowOff>8124</xdr:rowOff>
    </xdr:from>
    <xdr:to>
      <xdr:col>1</xdr:col>
      <xdr:colOff>4552954</xdr:colOff>
      <xdr:row>16</xdr:row>
      <xdr:rowOff>10048</xdr:rowOff>
    </xdr:to>
    <xdr:cxnSp macro="">
      <xdr:nvCxnSpPr>
        <xdr:cNvPr id="30" name="Straight Arrow Connector 78">
          <a:extLst>
            <a:ext uri="{FF2B5EF4-FFF2-40B4-BE49-F238E27FC236}">
              <a16:creationId xmlns:a16="http://schemas.microsoft.com/office/drawing/2014/main" id="{B7551F35-A6C1-49FE-AED7-04A2A0290435}"/>
            </a:ext>
          </a:extLst>
        </xdr:cNvPr>
        <xdr:cNvCxnSpPr/>
      </xdr:nvCxnSpPr>
      <xdr:spPr>
        <a:xfrm>
          <a:off x="5170247" y="2791081"/>
          <a:ext cx="161272" cy="192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60.xml><?xml version="1.0" encoding="utf-8"?>
<xdr:wsDr xmlns:xdr="http://schemas.openxmlformats.org/drawingml/2006/spreadsheetDrawing" xmlns:a="http://schemas.openxmlformats.org/drawingml/2006/main">
  <xdr:twoCellAnchor>
    <xdr:from>
      <xdr:col>1</xdr:col>
      <xdr:colOff>359266</xdr:colOff>
      <xdr:row>4</xdr:row>
      <xdr:rowOff>129727</xdr:rowOff>
    </xdr:from>
    <xdr:to>
      <xdr:col>1</xdr:col>
      <xdr:colOff>5579266</xdr:colOff>
      <xdr:row>19</xdr:row>
      <xdr:rowOff>27007</xdr:rowOff>
    </xdr:to>
    <xdr:graphicFrame macro="">
      <xdr:nvGraphicFramePr>
        <xdr:cNvPr id="2" name="Gráfico 1">
          <a:extLst>
            <a:ext uri="{FF2B5EF4-FFF2-40B4-BE49-F238E27FC236}">
              <a16:creationId xmlns:a16="http://schemas.microsoft.com/office/drawing/2014/main" id="{00000000-0008-0000-5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1.xml><?xml version="1.0" encoding="utf-8"?>
<xdr:wsDr xmlns:xdr="http://schemas.openxmlformats.org/drawingml/2006/spreadsheetDrawing" xmlns:a="http://schemas.openxmlformats.org/drawingml/2006/main">
  <xdr:twoCellAnchor>
    <xdr:from>
      <xdr:col>1</xdr:col>
      <xdr:colOff>544157</xdr:colOff>
      <xdr:row>5</xdr:row>
      <xdr:rowOff>133687</xdr:rowOff>
    </xdr:from>
    <xdr:to>
      <xdr:col>1</xdr:col>
      <xdr:colOff>5764157</xdr:colOff>
      <xdr:row>20</xdr:row>
      <xdr:rowOff>30967</xdr:rowOff>
    </xdr:to>
    <xdr:graphicFrame macro="">
      <xdr:nvGraphicFramePr>
        <xdr:cNvPr id="3" name="Gráfico 1">
          <a:extLst>
            <a:ext uri="{FF2B5EF4-FFF2-40B4-BE49-F238E27FC236}">
              <a16:creationId xmlns:a16="http://schemas.microsoft.com/office/drawing/2014/main" id="{00000000-0008-0000-5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2.xml><?xml version="1.0" encoding="utf-8"?>
<xdr:wsDr xmlns:xdr="http://schemas.openxmlformats.org/drawingml/2006/spreadsheetDrawing" xmlns:a="http://schemas.openxmlformats.org/drawingml/2006/main">
  <xdr:twoCellAnchor>
    <xdr:from>
      <xdr:col>1</xdr:col>
      <xdr:colOff>457200</xdr:colOff>
      <xdr:row>4</xdr:row>
      <xdr:rowOff>139065</xdr:rowOff>
    </xdr:from>
    <xdr:to>
      <xdr:col>1</xdr:col>
      <xdr:colOff>5677200</xdr:colOff>
      <xdr:row>19</xdr:row>
      <xdr:rowOff>36345</xdr:rowOff>
    </xdr:to>
    <xdr:graphicFrame macro="">
      <xdr:nvGraphicFramePr>
        <xdr:cNvPr id="3" name="Gráfico 1">
          <a:extLst>
            <a:ext uri="{FF2B5EF4-FFF2-40B4-BE49-F238E27FC236}">
              <a16:creationId xmlns:a16="http://schemas.microsoft.com/office/drawing/2014/main" id="{00000000-0008-0000-5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3.xml><?xml version="1.0" encoding="utf-8"?>
<xdr:wsDr xmlns:xdr="http://schemas.openxmlformats.org/drawingml/2006/spreadsheetDrawing" xmlns:a="http://schemas.openxmlformats.org/drawingml/2006/main">
  <xdr:twoCellAnchor>
    <xdr:from>
      <xdr:col>1</xdr:col>
      <xdr:colOff>483755</xdr:colOff>
      <xdr:row>3</xdr:row>
      <xdr:rowOff>420830</xdr:rowOff>
    </xdr:from>
    <xdr:to>
      <xdr:col>1</xdr:col>
      <xdr:colOff>5703755</xdr:colOff>
      <xdr:row>17</xdr:row>
      <xdr:rowOff>150470</xdr:rowOff>
    </xdr:to>
    <xdr:graphicFrame macro="">
      <xdr:nvGraphicFramePr>
        <xdr:cNvPr id="2" name="Gráfico 1">
          <a:extLst>
            <a:ext uri="{FF2B5EF4-FFF2-40B4-BE49-F238E27FC236}">
              <a16:creationId xmlns:a16="http://schemas.microsoft.com/office/drawing/2014/main" id="{00000000-0008-0000-5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4.xml><?xml version="1.0" encoding="utf-8"?>
<xdr:wsDr xmlns:xdr="http://schemas.openxmlformats.org/drawingml/2006/spreadsheetDrawing" xmlns:a="http://schemas.openxmlformats.org/drawingml/2006/main">
  <xdr:twoCellAnchor>
    <xdr:from>
      <xdr:col>1</xdr:col>
      <xdr:colOff>317368</xdr:colOff>
      <xdr:row>4</xdr:row>
      <xdr:rowOff>93296</xdr:rowOff>
    </xdr:from>
    <xdr:to>
      <xdr:col>1</xdr:col>
      <xdr:colOff>5537368</xdr:colOff>
      <xdr:row>18</xdr:row>
      <xdr:rowOff>158216</xdr:rowOff>
    </xdr:to>
    <xdr:graphicFrame macro="">
      <xdr:nvGraphicFramePr>
        <xdr:cNvPr id="2" name="Gráfico 1">
          <a:extLst>
            <a:ext uri="{FF2B5EF4-FFF2-40B4-BE49-F238E27FC236}">
              <a16:creationId xmlns:a16="http://schemas.microsoft.com/office/drawing/2014/main" id="{00000000-0008-0000-5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5.xml><?xml version="1.0" encoding="utf-8"?>
<xdr:wsDr xmlns:xdr="http://schemas.openxmlformats.org/drawingml/2006/spreadsheetDrawing" xmlns:a="http://schemas.openxmlformats.org/drawingml/2006/main">
  <xdr:twoCellAnchor>
    <xdr:from>
      <xdr:col>1</xdr:col>
      <xdr:colOff>342248</xdr:colOff>
      <xdr:row>4</xdr:row>
      <xdr:rowOff>113621</xdr:rowOff>
    </xdr:from>
    <xdr:to>
      <xdr:col>1</xdr:col>
      <xdr:colOff>5562248</xdr:colOff>
      <xdr:row>19</xdr:row>
      <xdr:rowOff>10901</xdr:rowOff>
    </xdr:to>
    <xdr:graphicFrame macro="">
      <xdr:nvGraphicFramePr>
        <xdr:cNvPr id="2" name="Gráfico 1">
          <a:extLst>
            <a:ext uri="{FF2B5EF4-FFF2-40B4-BE49-F238E27FC236}">
              <a16:creationId xmlns:a16="http://schemas.microsoft.com/office/drawing/2014/main" id="{00000000-0008-0000-5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6.xml><?xml version="1.0" encoding="utf-8"?>
<xdr:wsDr xmlns:xdr="http://schemas.openxmlformats.org/drawingml/2006/spreadsheetDrawing" xmlns:a="http://schemas.openxmlformats.org/drawingml/2006/main">
  <xdr:twoCellAnchor>
    <xdr:from>
      <xdr:col>1</xdr:col>
      <xdr:colOff>297849</xdr:colOff>
      <xdr:row>4</xdr:row>
      <xdr:rowOff>58943</xdr:rowOff>
    </xdr:from>
    <xdr:to>
      <xdr:col>1</xdr:col>
      <xdr:colOff>5517849</xdr:colOff>
      <xdr:row>19</xdr:row>
      <xdr:rowOff>32423</xdr:rowOff>
    </xdr:to>
    <xdr:graphicFrame macro="">
      <xdr:nvGraphicFramePr>
        <xdr:cNvPr id="2" name="Gráfico 1">
          <a:extLst>
            <a:ext uri="{FF2B5EF4-FFF2-40B4-BE49-F238E27FC236}">
              <a16:creationId xmlns:a16="http://schemas.microsoft.com/office/drawing/2014/main" id="{00000000-0008-0000-C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7.xml><?xml version="1.0" encoding="utf-8"?>
<xdr:wsDr xmlns:xdr="http://schemas.openxmlformats.org/drawingml/2006/spreadsheetDrawing" xmlns:a="http://schemas.openxmlformats.org/drawingml/2006/main">
  <xdr:twoCellAnchor>
    <xdr:from>
      <xdr:col>1</xdr:col>
      <xdr:colOff>401952</xdr:colOff>
      <xdr:row>4</xdr:row>
      <xdr:rowOff>97155</xdr:rowOff>
    </xdr:from>
    <xdr:to>
      <xdr:col>1</xdr:col>
      <xdr:colOff>5621952</xdr:colOff>
      <xdr:row>19</xdr:row>
      <xdr:rowOff>70635</xdr:rowOff>
    </xdr:to>
    <xdr:graphicFrame macro="">
      <xdr:nvGraphicFramePr>
        <xdr:cNvPr id="2" name="Gráfico 1">
          <a:extLst>
            <a:ext uri="{FF2B5EF4-FFF2-40B4-BE49-F238E27FC236}">
              <a16:creationId xmlns:a16="http://schemas.microsoft.com/office/drawing/2014/main" id="{9A12F558-F96C-4768-9216-79C81D7A6F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8.xml><?xml version="1.0" encoding="utf-8"?>
<xdr:wsDr xmlns:xdr="http://schemas.openxmlformats.org/drawingml/2006/spreadsheetDrawing" xmlns:a="http://schemas.openxmlformats.org/drawingml/2006/main">
  <xdr:twoCellAnchor>
    <xdr:from>
      <xdr:col>1</xdr:col>
      <xdr:colOff>342897</xdr:colOff>
      <xdr:row>4</xdr:row>
      <xdr:rowOff>285750</xdr:rowOff>
    </xdr:from>
    <xdr:to>
      <xdr:col>1</xdr:col>
      <xdr:colOff>5562897</xdr:colOff>
      <xdr:row>20</xdr:row>
      <xdr:rowOff>91590</xdr:rowOff>
    </xdr:to>
    <xdr:graphicFrame macro="">
      <xdr:nvGraphicFramePr>
        <xdr:cNvPr id="2" name="Gráfico 1">
          <a:extLst>
            <a:ext uri="{FF2B5EF4-FFF2-40B4-BE49-F238E27FC236}">
              <a16:creationId xmlns:a16="http://schemas.microsoft.com/office/drawing/2014/main" id="{F254AC3F-3B30-46B9-8E24-F30F6CB0CC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9.xml><?xml version="1.0" encoding="utf-8"?>
<xdr:wsDr xmlns:xdr="http://schemas.openxmlformats.org/drawingml/2006/spreadsheetDrawing" xmlns:a="http://schemas.openxmlformats.org/drawingml/2006/main">
  <xdr:twoCellAnchor>
    <xdr:from>
      <xdr:col>1</xdr:col>
      <xdr:colOff>3073023</xdr:colOff>
      <xdr:row>9</xdr:row>
      <xdr:rowOff>137808</xdr:rowOff>
    </xdr:from>
    <xdr:to>
      <xdr:col>1</xdr:col>
      <xdr:colOff>3076372</xdr:colOff>
      <xdr:row>11</xdr:row>
      <xdr:rowOff>138161</xdr:rowOff>
    </xdr:to>
    <xdr:cxnSp macro="">
      <xdr:nvCxnSpPr>
        <xdr:cNvPr id="28" name="Straight Arrow Connector 88">
          <a:extLst>
            <a:ext uri="{FF2B5EF4-FFF2-40B4-BE49-F238E27FC236}">
              <a16:creationId xmlns:a16="http://schemas.microsoft.com/office/drawing/2014/main" id="{7483BC1A-872D-4580-9B02-75F2C5AB8956}"/>
            </a:ext>
          </a:extLst>
        </xdr:cNvPr>
        <xdr:cNvCxnSpPr/>
      </xdr:nvCxnSpPr>
      <xdr:spPr>
        <a:xfrm flipV="1">
          <a:off x="3835023" y="2166633"/>
          <a:ext cx="3349" cy="362303"/>
        </a:xfrm>
        <a:prstGeom prst="straightConnector1">
          <a:avLst/>
        </a:prstGeom>
        <a:ln w="38100">
          <a:solidFill>
            <a:srgbClr val="83082A"/>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1614051</xdr:colOff>
      <xdr:row>10</xdr:row>
      <xdr:rowOff>168188</xdr:rowOff>
    </xdr:from>
    <xdr:to>
      <xdr:col>1</xdr:col>
      <xdr:colOff>2379554</xdr:colOff>
      <xdr:row>12</xdr:row>
      <xdr:rowOff>166489</xdr:rowOff>
    </xdr:to>
    <xdr:sp macro="" textlink="">
      <xdr:nvSpPr>
        <xdr:cNvPr id="29" name="TextBox 90">
          <a:extLst>
            <a:ext uri="{FF2B5EF4-FFF2-40B4-BE49-F238E27FC236}">
              <a16:creationId xmlns:a16="http://schemas.microsoft.com/office/drawing/2014/main" id="{BFFB703E-A5B7-448E-9C42-3FB000222F14}"/>
            </a:ext>
          </a:extLst>
        </xdr:cNvPr>
        <xdr:cNvSpPr txBox="1"/>
      </xdr:nvSpPr>
      <xdr:spPr>
        <a:xfrm>
          <a:off x="2376051" y="2377988"/>
          <a:ext cx="765503" cy="360251"/>
        </a:xfrm>
        <a:prstGeom prst="ellipse">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700" b="1">
              <a:latin typeface="Century Gothic" panose="020B0502020202020204" pitchFamily="34" charset="0"/>
            </a:rPr>
            <a:t> 22%</a:t>
          </a:r>
        </a:p>
      </xdr:txBody>
    </xdr:sp>
    <xdr:clientData/>
  </xdr:twoCellAnchor>
  <xdr:twoCellAnchor>
    <xdr:from>
      <xdr:col>1</xdr:col>
      <xdr:colOff>3197759</xdr:colOff>
      <xdr:row>7</xdr:row>
      <xdr:rowOff>3098</xdr:rowOff>
    </xdr:from>
    <xdr:to>
      <xdr:col>1</xdr:col>
      <xdr:colOff>3427277</xdr:colOff>
      <xdr:row>16</xdr:row>
      <xdr:rowOff>148759</xdr:rowOff>
    </xdr:to>
    <xdr:sp macro="" textlink="">
      <xdr:nvSpPr>
        <xdr:cNvPr id="30" name="Rectángulo 78">
          <a:extLst>
            <a:ext uri="{FF2B5EF4-FFF2-40B4-BE49-F238E27FC236}">
              <a16:creationId xmlns:a16="http://schemas.microsoft.com/office/drawing/2014/main" id="{2537FBA7-8462-4C84-B2C1-5576D6E47CBD}"/>
            </a:ext>
          </a:extLst>
        </xdr:cNvPr>
        <xdr:cNvSpPr/>
      </xdr:nvSpPr>
      <xdr:spPr>
        <a:xfrm>
          <a:off x="3982619" y="1656638"/>
          <a:ext cx="229518" cy="1654421"/>
        </a:xfrm>
        <a:prstGeom prst="rect">
          <a:avLst/>
        </a:prstGeom>
        <a:solidFill>
          <a:srgbClr val="E5A1AA">
            <a:alpha val="26000"/>
          </a:srgbClr>
        </a:solidFill>
        <a:ln>
          <a:solidFill>
            <a:srgbClr val="E5A1AA">
              <a:alpha val="1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es-ES" sz="700"/>
        </a:p>
      </xdr:txBody>
    </xdr:sp>
    <xdr:clientData/>
  </xdr:twoCellAnchor>
  <xdr:twoCellAnchor>
    <xdr:from>
      <xdr:col>1</xdr:col>
      <xdr:colOff>1506280</xdr:colOff>
      <xdr:row>11</xdr:row>
      <xdr:rowOff>110864</xdr:rowOff>
    </xdr:from>
    <xdr:to>
      <xdr:col>1</xdr:col>
      <xdr:colOff>1511011</xdr:colOff>
      <xdr:row>12</xdr:row>
      <xdr:rowOff>52450</xdr:rowOff>
    </xdr:to>
    <xdr:cxnSp macro="">
      <xdr:nvCxnSpPr>
        <xdr:cNvPr id="31" name="Straight Arrow Connector 21">
          <a:extLst>
            <a:ext uri="{FF2B5EF4-FFF2-40B4-BE49-F238E27FC236}">
              <a16:creationId xmlns:a16="http://schemas.microsoft.com/office/drawing/2014/main" id="{9D1AE609-C38C-45C8-A63D-DBE9ED0D4978}"/>
            </a:ext>
          </a:extLst>
        </xdr:cNvPr>
        <xdr:cNvCxnSpPr/>
      </xdr:nvCxnSpPr>
      <xdr:spPr>
        <a:xfrm flipH="1" flipV="1">
          <a:off x="2268280" y="2501639"/>
          <a:ext cx="4731" cy="122561"/>
        </a:xfrm>
        <a:prstGeom prst="straightConnector1">
          <a:avLst/>
        </a:prstGeom>
        <a:ln w="38100">
          <a:solidFill>
            <a:srgbClr val="83082A"/>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2805481</xdr:colOff>
      <xdr:row>11</xdr:row>
      <xdr:rowOff>50863</xdr:rowOff>
    </xdr:from>
    <xdr:to>
      <xdr:col>1</xdr:col>
      <xdr:colOff>2810212</xdr:colOff>
      <xdr:row>11</xdr:row>
      <xdr:rowOff>164214</xdr:rowOff>
    </xdr:to>
    <xdr:cxnSp macro="">
      <xdr:nvCxnSpPr>
        <xdr:cNvPr id="32" name="Straight Arrow Connector 21">
          <a:extLst>
            <a:ext uri="{FF2B5EF4-FFF2-40B4-BE49-F238E27FC236}">
              <a16:creationId xmlns:a16="http://schemas.microsoft.com/office/drawing/2014/main" id="{D1824A1C-D02E-48F5-B33D-315B04633577}"/>
            </a:ext>
          </a:extLst>
        </xdr:cNvPr>
        <xdr:cNvCxnSpPr/>
      </xdr:nvCxnSpPr>
      <xdr:spPr>
        <a:xfrm flipH="1" flipV="1">
          <a:off x="3567481" y="2441638"/>
          <a:ext cx="4731" cy="113351"/>
        </a:xfrm>
        <a:prstGeom prst="straightConnector1">
          <a:avLst/>
        </a:prstGeom>
        <a:ln w="38100">
          <a:solidFill>
            <a:srgbClr val="83082A"/>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457198</xdr:colOff>
      <xdr:row>5</xdr:row>
      <xdr:rowOff>110763</xdr:rowOff>
    </xdr:from>
    <xdr:to>
      <xdr:col>1</xdr:col>
      <xdr:colOff>4930440</xdr:colOff>
      <xdr:row>20</xdr:row>
      <xdr:rowOff>147397</xdr:rowOff>
    </xdr:to>
    <xdr:grpSp>
      <xdr:nvGrpSpPr>
        <xdr:cNvPr id="57" name="Grupo 56">
          <a:extLst>
            <a:ext uri="{FF2B5EF4-FFF2-40B4-BE49-F238E27FC236}">
              <a16:creationId xmlns:a16="http://schemas.microsoft.com/office/drawing/2014/main" id="{0AAB06B9-9544-6CA5-06AC-DF7027359432}"/>
            </a:ext>
          </a:extLst>
        </xdr:cNvPr>
        <xdr:cNvGrpSpPr/>
      </xdr:nvGrpSpPr>
      <xdr:grpSpPr>
        <a:xfrm>
          <a:off x="457198" y="1524273"/>
          <a:ext cx="5235242" cy="2781739"/>
          <a:chOff x="457198" y="1369968"/>
          <a:chExt cx="5235242" cy="2779834"/>
        </a:xfrm>
      </xdr:grpSpPr>
      <xdr:grpSp>
        <xdr:nvGrpSpPr>
          <xdr:cNvPr id="2" name="Group 7">
            <a:extLst>
              <a:ext uri="{FF2B5EF4-FFF2-40B4-BE49-F238E27FC236}">
                <a16:creationId xmlns:a16="http://schemas.microsoft.com/office/drawing/2014/main" id="{B7211061-6A6F-4A3D-9C7D-BA1601293352}"/>
              </a:ext>
            </a:extLst>
          </xdr:cNvPr>
          <xdr:cNvGrpSpPr/>
        </xdr:nvGrpSpPr>
        <xdr:grpSpPr>
          <a:xfrm>
            <a:off x="457198" y="1371873"/>
            <a:ext cx="5235242" cy="2779834"/>
            <a:chOff x="457200" y="1257298"/>
            <a:chExt cx="3937644" cy="2483478"/>
          </a:xfrm>
        </xdr:grpSpPr>
        <xdr:grpSp>
          <xdr:nvGrpSpPr>
            <xdr:cNvPr id="3" name="Group 5">
              <a:extLst>
                <a:ext uri="{FF2B5EF4-FFF2-40B4-BE49-F238E27FC236}">
                  <a16:creationId xmlns:a16="http://schemas.microsoft.com/office/drawing/2014/main" id="{FA315D3A-D217-FE83-6D27-46759D92032A}"/>
                </a:ext>
              </a:extLst>
            </xdr:cNvPr>
            <xdr:cNvGrpSpPr/>
          </xdr:nvGrpSpPr>
          <xdr:grpSpPr>
            <a:xfrm>
              <a:off x="457200" y="1257298"/>
              <a:ext cx="3897092" cy="2483478"/>
              <a:chOff x="457200" y="1257298"/>
              <a:chExt cx="3897092" cy="2483478"/>
            </a:xfrm>
          </xdr:grpSpPr>
          <xdr:graphicFrame macro="">
            <xdr:nvGraphicFramePr>
              <xdr:cNvPr id="26" name="Gráfico 76">
                <a:extLst>
                  <a:ext uri="{FF2B5EF4-FFF2-40B4-BE49-F238E27FC236}">
                    <a16:creationId xmlns:a16="http://schemas.microsoft.com/office/drawing/2014/main" id="{29490DA0-B316-AE1C-B6C5-4A7B455AC073}"/>
                  </a:ext>
                </a:extLst>
              </xdr:cNvPr>
              <xdr:cNvGraphicFramePr>
                <a:graphicFrameLocks/>
              </xdr:cNvGraphicFramePr>
            </xdr:nvGraphicFramePr>
            <xdr:xfrm>
              <a:off x="457200" y="1257298"/>
              <a:ext cx="3897092" cy="2483478"/>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7" name="Rectángulo 78">
                <a:extLst>
                  <a:ext uri="{FF2B5EF4-FFF2-40B4-BE49-F238E27FC236}">
                    <a16:creationId xmlns:a16="http://schemas.microsoft.com/office/drawing/2014/main" id="{73A3B76F-0A32-A0D0-828C-46E773DBA2CF}"/>
                  </a:ext>
                </a:extLst>
              </xdr:cNvPr>
              <xdr:cNvSpPr/>
            </xdr:nvSpPr>
            <xdr:spPr>
              <a:xfrm>
                <a:off x="1927064" y="1485701"/>
                <a:ext cx="171630" cy="1621732"/>
              </a:xfrm>
              <a:prstGeom prst="rect">
                <a:avLst/>
              </a:prstGeom>
              <a:solidFill>
                <a:srgbClr val="E5A1AA">
                  <a:alpha val="26000"/>
                </a:srgbClr>
              </a:solidFill>
              <a:ln>
                <a:solidFill>
                  <a:srgbClr val="E5A1AA">
                    <a:alpha val="1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es-ES" sz="700" b="1">
                  <a:solidFill>
                    <a:srgbClr val="404040"/>
                  </a:solidFill>
                </a:endParaRPr>
              </a:p>
            </xdr:txBody>
          </xdr:sp>
        </xdr:grpSp>
        <xdr:cxnSp macro="">
          <xdr:nvCxnSpPr>
            <xdr:cNvPr id="4" name="Straight Arrow Connector 6">
              <a:extLst>
                <a:ext uri="{FF2B5EF4-FFF2-40B4-BE49-F238E27FC236}">
                  <a16:creationId xmlns:a16="http://schemas.microsoft.com/office/drawing/2014/main" id="{61A6AC04-77D5-D11D-F5EE-A62DC0CDE183}"/>
                </a:ext>
              </a:extLst>
            </xdr:cNvPr>
            <xdr:cNvCxnSpPr/>
          </xdr:nvCxnSpPr>
          <xdr:spPr>
            <a:xfrm flipH="1" flipV="1">
              <a:off x="2003384" y="2170688"/>
              <a:ext cx="150" cy="173988"/>
            </a:xfrm>
            <a:prstGeom prst="straightConnector1">
              <a:avLst/>
            </a:prstGeom>
            <a:ln w="38100">
              <a:solidFill>
                <a:srgbClr val="83082A"/>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 name="Straight Arrow Connector 16">
              <a:extLst>
                <a:ext uri="{FF2B5EF4-FFF2-40B4-BE49-F238E27FC236}">
                  <a16:creationId xmlns:a16="http://schemas.microsoft.com/office/drawing/2014/main" id="{E3836729-95C9-7208-E197-14F25313453E}"/>
                </a:ext>
              </a:extLst>
            </xdr:cNvPr>
            <xdr:cNvCxnSpPr/>
          </xdr:nvCxnSpPr>
          <xdr:spPr>
            <a:xfrm flipV="1">
              <a:off x="1617241" y="1881741"/>
              <a:ext cx="1264" cy="562063"/>
            </a:xfrm>
            <a:prstGeom prst="straightConnector1">
              <a:avLst/>
            </a:prstGeom>
            <a:ln w="38100">
              <a:solidFill>
                <a:srgbClr val="83082A"/>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 name="Straight Arrow Connector 17">
              <a:extLst>
                <a:ext uri="{FF2B5EF4-FFF2-40B4-BE49-F238E27FC236}">
                  <a16:creationId xmlns:a16="http://schemas.microsoft.com/office/drawing/2014/main" id="{1B1CC017-BB11-6439-1AB9-2B9381B4EEE9}"/>
                </a:ext>
              </a:extLst>
            </xdr:cNvPr>
            <xdr:cNvCxnSpPr/>
          </xdr:nvCxnSpPr>
          <xdr:spPr>
            <a:xfrm flipH="1" flipV="1">
              <a:off x="2200369" y="2109046"/>
              <a:ext cx="4229" cy="231764"/>
            </a:xfrm>
            <a:prstGeom prst="straightConnector1">
              <a:avLst/>
            </a:prstGeom>
            <a:ln w="38100">
              <a:solidFill>
                <a:srgbClr val="83082A"/>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7" name="Straight Arrow Connector 20">
              <a:extLst>
                <a:ext uri="{FF2B5EF4-FFF2-40B4-BE49-F238E27FC236}">
                  <a16:creationId xmlns:a16="http://schemas.microsoft.com/office/drawing/2014/main" id="{13AA723F-67F3-7127-0AD3-020D92AA1008}"/>
                </a:ext>
              </a:extLst>
            </xdr:cNvPr>
            <xdr:cNvCxnSpPr/>
          </xdr:nvCxnSpPr>
          <xdr:spPr>
            <a:xfrm flipH="1" flipV="1">
              <a:off x="1227542" y="2319406"/>
              <a:ext cx="2" cy="173451"/>
            </a:xfrm>
            <a:prstGeom prst="straightConnector1">
              <a:avLst/>
            </a:prstGeom>
            <a:ln w="38100">
              <a:solidFill>
                <a:srgbClr val="83082A"/>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 name="Straight Arrow Connector 21">
              <a:extLst>
                <a:ext uri="{FF2B5EF4-FFF2-40B4-BE49-F238E27FC236}">
                  <a16:creationId xmlns:a16="http://schemas.microsoft.com/office/drawing/2014/main" id="{6D181427-E9BD-1B75-D571-BF52B1FB90A4}"/>
                </a:ext>
              </a:extLst>
            </xdr:cNvPr>
            <xdr:cNvCxnSpPr/>
          </xdr:nvCxnSpPr>
          <xdr:spPr>
            <a:xfrm flipH="1" flipV="1">
              <a:off x="1416803" y="2285848"/>
              <a:ext cx="2260" cy="202820"/>
            </a:xfrm>
            <a:prstGeom prst="straightConnector1">
              <a:avLst/>
            </a:prstGeom>
            <a:ln w="38100">
              <a:solidFill>
                <a:srgbClr val="83082A"/>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9" name="Straight Arrow Connector 22">
              <a:extLst>
                <a:ext uri="{FF2B5EF4-FFF2-40B4-BE49-F238E27FC236}">
                  <a16:creationId xmlns:a16="http://schemas.microsoft.com/office/drawing/2014/main" id="{670B1F5F-3CCD-CE1A-5575-3A6F4AF4679E}"/>
                </a:ext>
              </a:extLst>
            </xdr:cNvPr>
            <xdr:cNvCxnSpPr/>
          </xdr:nvCxnSpPr>
          <xdr:spPr>
            <a:xfrm flipV="1">
              <a:off x="3758617" y="1581236"/>
              <a:ext cx="2481" cy="532961"/>
            </a:xfrm>
            <a:prstGeom prst="straightConnector1">
              <a:avLst/>
            </a:prstGeom>
            <a:ln w="38100">
              <a:solidFill>
                <a:srgbClr val="83082A"/>
              </a:solidFill>
              <a:tailEnd type="triangle"/>
            </a:ln>
          </xdr:spPr>
          <xdr:style>
            <a:lnRef idx="1">
              <a:schemeClr val="accent1"/>
            </a:lnRef>
            <a:fillRef idx="0">
              <a:schemeClr val="accent1"/>
            </a:fillRef>
            <a:effectRef idx="0">
              <a:schemeClr val="accent1"/>
            </a:effectRef>
            <a:fontRef idx="minor">
              <a:schemeClr val="tx1"/>
            </a:fontRef>
          </xdr:style>
        </xdr:cxnSp>
        <xdr:grpSp>
          <xdr:nvGrpSpPr>
            <xdr:cNvPr id="10" name="Group 26">
              <a:extLst>
                <a:ext uri="{FF2B5EF4-FFF2-40B4-BE49-F238E27FC236}">
                  <a16:creationId xmlns:a16="http://schemas.microsoft.com/office/drawing/2014/main" id="{62849057-747E-3A57-B00A-0E3D5B77409A}"/>
                </a:ext>
              </a:extLst>
            </xdr:cNvPr>
            <xdr:cNvGrpSpPr/>
          </xdr:nvGrpSpPr>
          <xdr:grpSpPr>
            <a:xfrm>
              <a:off x="536217" y="2549349"/>
              <a:ext cx="440974" cy="247650"/>
              <a:chOff x="536217" y="2549349"/>
              <a:chExt cx="440974" cy="247650"/>
            </a:xfrm>
          </xdr:grpSpPr>
          <xdr:sp macro="" textlink="">
            <xdr:nvSpPr>
              <xdr:cNvPr id="24" name="Oval 25">
                <a:extLst>
                  <a:ext uri="{FF2B5EF4-FFF2-40B4-BE49-F238E27FC236}">
                    <a16:creationId xmlns:a16="http://schemas.microsoft.com/office/drawing/2014/main" id="{8D034EFF-9E0C-E39F-0FF0-F28E98F30832}"/>
                  </a:ext>
                </a:extLst>
              </xdr:cNvPr>
              <xdr:cNvSpPr/>
            </xdr:nvSpPr>
            <xdr:spPr>
              <a:xfrm>
                <a:off x="666739" y="2606780"/>
                <a:ext cx="127949" cy="130677"/>
              </a:xfrm>
              <a:prstGeom prst="ellipse">
                <a:avLst/>
              </a:prstGeom>
              <a:solidFill>
                <a:schemeClr val="bg1"/>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ES" sz="700" b="1">
                  <a:solidFill>
                    <a:srgbClr val="404040"/>
                  </a:solidFill>
                </a:endParaRPr>
              </a:p>
            </xdr:txBody>
          </xdr:sp>
          <xdr:sp macro="" textlink="">
            <xdr:nvSpPr>
              <xdr:cNvPr id="25" name="TextBox 24">
                <a:extLst>
                  <a:ext uri="{FF2B5EF4-FFF2-40B4-BE49-F238E27FC236}">
                    <a16:creationId xmlns:a16="http://schemas.microsoft.com/office/drawing/2014/main" id="{6734EFAB-369C-C535-809D-602F1D4C31FA}"/>
                  </a:ext>
                </a:extLst>
              </xdr:cNvPr>
              <xdr:cNvSpPr txBox="1"/>
            </xdr:nvSpPr>
            <xdr:spPr>
              <a:xfrm>
                <a:off x="536217" y="2549349"/>
                <a:ext cx="440974" cy="247650"/>
              </a:xfrm>
              <a:prstGeom prst="ellipse">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700" b="1">
                    <a:solidFill>
                      <a:srgbClr val="404040"/>
                    </a:solidFill>
                    <a:latin typeface="Century Gothic" panose="020B0502020202020204" pitchFamily="34" charset="0"/>
                  </a:rPr>
                  <a:t> 8%</a:t>
                </a:r>
              </a:p>
            </xdr:txBody>
          </xdr:sp>
        </xdr:grpSp>
        <xdr:sp macro="" textlink="">
          <xdr:nvSpPr>
            <xdr:cNvPr id="11" name="TextBox 28">
              <a:extLst>
                <a:ext uri="{FF2B5EF4-FFF2-40B4-BE49-F238E27FC236}">
                  <a16:creationId xmlns:a16="http://schemas.microsoft.com/office/drawing/2014/main" id="{9DA80D9D-6547-5453-F427-609BEAB95C20}"/>
                </a:ext>
              </a:extLst>
            </xdr:cNvPr>
            <xdr:cNvSpPr txBox="1"/>
          </xdr:nvSpPr>
          <xdr:spPr>
            <a:xfrm>
              <a:off x="734963" y="2452689"/>
              <a:ext cx="466725" cy="247650"/>
            </a:xfrm>
            <a:prstGeom prst="ellipse">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700" b="1">
                  <a:solidFill>
                    <a:srgbClr val="404040"/>
                  </a:solidFill>
                  <a:latin typeface="Century Gothic" panose="020B0502020202020204" pitchFamily="34" charset="0"/>
                </a:rPr>
                <a:t> 4%</a:t>
              </a:r>
            </a:p>
          </xdr:txBody>
        </xdr:sp>
        <xdr:sp macro="" textlink="">
          <xdr:nvSpPr>
            <xdr:cNvPr id="12" name="TextBox 31">
              <a:extLst>
                <a:ext uri="{FF2B5EF4-FFF2-40B4-BE49-F238E27FC236}">
                  <a16:creationId xmlns:a16="http://schemas.microsoft.com/office/drawing/2014/main" id="{3E01C0B4-856B-8A6C-FF90-2C0B710812DB}"/>
                </a:ext>
              </a:extLst>
            </xdr:cNvPr>
            <xdr:cNvSpPr txBox="1"/>
          </xdr:nvSpPr>
          <xdr:spPr>
            <a:xfrm>
              <a:off x="898544" y="2340498"/>
              <a:ext cx="571501" cy="323850"/>
            </a:xfrm>
            <a:prstGeom prst="ellipse">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700" b="1">
                  <a:solidFill>
                    <a:srgbClr val="404040"/>
                  </a:solidFill>
                  <a:latin typeface="Century Gothic" panose="020B0502020202020204" pitchFamily="34" charset="0"/>
                </a:rPr>
                <a:t>  19%</a:t>
              </a:r>
            </a:p>
          </xdr:txBody>
        </xdr:sp>
        <xdr:sp macro="" textlink="">
          <xdr:nvSpPr>
            <xdr:cNvPr id="13" name="TextBox 34">
              <a:extLst>
                <a:ext uri="{FF2B5EF4-FFF2-40B4-BE49-F238E27FC236}">
                  <a16:creationId xmlns:a16="http://schemas.microsoft.com/office/drawing/2014/main" id="{E6DB8937-B3B2-88C5-2178-D35376FD57E5}"/>
                </a:ext>
              </a:extLst>
            </xdr:cNvPr>
            <xdr:cNvSpPr txBox="1"/>
          </xdr:nvSpPr>
          <xdr:spPr>
            <a:xfrm>
              <a:off x="1109466" y="2294710"/>
              <a:ext cx="571501" cy="323850"/>
            </a:xfrm>
            <a:prstGeom prst="ellipse">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700" b="1">
                  <a:solidFill>
                    <a:srgbClr val="404040"/>
                  </a:solidFill>
                  <a:latin typeface="Century Gothic" panose="020B0502020202020204" pitchFamily="34" charset="0"/>
                </a:rPr>
                <a:t>  22%</a:t>
              </a:r>
            </a:p>
          </xdr:txBody>
        </xdr:sp>
        <xdr:sp macro="" textlink="">
          <xdr:nvSpPr>
            <xdr:cNvPr id="14" name="TextBox 40">
              <a:extLst>
                <a:ext uri="{FF2B5EF4-FFF2-40B4-BE49-F238E27FC236}">
                  <a16:creationId xmlns:a16="http://schemas.microsoft.com/office/drawing/2014/main" id="{8303A579-2845-65C4-A924-D043AAEE26C4}"/>
                </a:ext>
              </a:extLst>
            </xdr:cNvPr>
            <xdr:cNvSpPr txBox="1"/>
          </xdr:nvSpPr>
          <xdr:spPr>
            <a:xfrm>
              <a:off x="1333238" y="2224250"/>
              <a:ext cx="529722" cy="247651"/>
            </a:xfrm>
            <a:prstGeom prst="ellipse">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700" b="1">
                  <a:solidFill>
                    <a:srgbClr val="404040"/>
                  </a:solidFill>
                  <a:latin typeface="Century Gothic" panose="020B0502020202020204" pitchFamily="34" charset="0"/>
                </a:rPr>
                <a:t> 60%</a:t>
              </a:r>
            </a:p>
          </xdr:txBody>
        </xdr:sp>
        <xdr:sp macro="" textlink="">
          <xdr:nvSpPr>
            <xdr:cNvPr id="15" name="TextBox 46">
              <a:extLst>
                <a:ext uri="{FF2B5EF4-FFF2-40B4-BE49-F238E27FC236}">
                  <a16:creationId xmlns:a16="http://schemas.microsoft.com/office/drawing/2014/main" id="{70EDCA20-6014-F5B2-C907-11FFC4BC2DED}"/>
                </a:ext>
              </a:extLst>
            </xdr:cNvPr>
            <xdr:cNvSpPr txBox="1"/>
          </xdr:nvSpPr>
          <xdr:spPr>
            <a:xfrm>
              <a:off x="1484858" y="2123037"/>
              <a:ext cx="571726" cy="323605"/>
            </a:xfrm>
            <a:prstGeom prst="ellipse">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700" b="1">
                  <a:solidFill>
                    <a:srgbClr val="404040"/>
                  </a:solidFill>
                  <a:latin typeface="Century Gothic" panose="020B0502020202020204" pitchFamily="34" charset="0"/>
                </a:rPr>
                <a:t>  11%</a:t>
              </a:r>
            </a:p>
          </xdr:txBody>
        </xdr:sp>
        <xdr:sp macro="" textlink="">
          <xdr:nvSpPr>
            <xdr:cNvPr id="16" name="TextBox 58">
              <a:extLst>
                <a:ext uri="{FF2B5EF4-FFF2-40B4-BE49-F238E27FC236}">
                  <a16:creationId xmlns:a16="http://schemas.microsoft.com/office/drawing/2014/main" id="{541A0E4B-8381-4F66-2E44-A2FC26C042EF}"/>
                </a:ext>
              </a:extLst>
            </xdr:cNvPr>
            <xdr:cNvSpPr txBox="1"/>
          </xdr:nvSpPr>
          <xdr:spPr>
            <a:xfrm>
              <a:off x="2103126" y="2183759"/>
              <a:ext cx="571501" cy="323850"/>
            </a:xfrm>
            <a:prstGeom prst="ellipse">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700" b="1" i="0">
                  <a:solidFill>
                    <a:srgbClr val="404040"/>
                  </a:solidFill>
                  <a:latin typeface="Century Gothic" panose="020B0502020202020204" pitchFamily="34" charset="0"/>
                </a:rPr>
                <a:t>7%</a:t>
              </a:r>
            </a:p>
          </xdr:txBody>
        </xdr:sp>
        <xdr:sp macro="" textlink="">
          <xdr:nvSpPr>
            <xdr:cNvPr id="17" name="TextBox 66">
              <a:extLst>
                <a:ext uri="{FF2B5EF4-FFF2-40B4-BE49-F238E27FC236}">
                  <a16:creationId xmlns:a16="http://schemas.microsoft.com/office/drawing/2014/main" id="{DE71A35E-D2B1-DD15-3E82-5F42E9A47303}"/>
                </a:ext>
              </a:extLst>
            </xdr:cNvPr>
            <xdr:cNvSpPr txBox="1"/>
          </xdr:nvSpPr>
          <xdr:spPr>
            <a:xfrm>
              <a:off x="2437032" y="2148385"/>
              <a:ext cx="571501" cy="443582"/>
            </a:xfrm>
            <a:prstGeom prst="ellipse">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700" b="1">
                  <a:solidFill>
                    <a:srgbClr val="404040"/>
                  </a:solidFill>
                  <a:latin typeface="Century Gothic" panose="020B0502020202020204" pitchFamily="34" charset="0"/>
                </a:rPr>
                <a:t>  10%</a:t>
              </a:r>
            </a:p>
          </xdr:txBody>
        </xdr:sp>
        <xdr:sp macro="" textlink="">
          <xdr:nvSpPr>
            <xdr:cNvPr id="18" name="TextBox 69">
              <a:extLst>
                <a:ext uri="{FF2B5EF4-FFF2-40B4-BE49-F238E27FC236}">
                  <a16:creationId xmlns:a16="http://schemas.microsoft.com/office/drawing/2014/main" id="{B0803F6C-3083-73D1-6FEB-ACC93DEAD841}"/>
                </a:ext>
              </a:extLst>
            </xdr:cNvPr>
            <xdr:cNvSpPr txBox="1"/>
          </xdr:nvSpPr>
          <xdr:spPr>
            <a:xfrm>
              <a:off x="2645480" y="2092164"/>
              <a:ext cx="571501" cy="323850"/>
            </a:xfrm>
            <a:prstGeom prst="ellipse">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700" b="1">
                  <a:solidFill>
                    <a:srgbClr val="404040"/>
                  </a:solidFill>
                  <a:latin typeface="Century Gothic" panose="020B0502020202020204" pitchFamily="34" charset="0"/>
                </a:rPr>
                <a:t>  28%</a:t>
              </a:r>
            </a:p>
          </xdr:txBody>
        </xdr:sp>
        <xdr:sp macro="" textlink="">
          <xdr:nvSpPr>
            <xdr:cNvPr id="19" name="TextBox 72">
              <a:extLst>
                <a:ext uri="{FF2B5EF4-FFF2-40B4-BE49-F238E27FC236}">
                  <a16:creationId xmlns:a16="http://schemas.microsoft.com/office/drawing/2014/main" id="{9829FAA4-E8B1-6FF7-C6CD-4DC1A6631E9E}"/>
                </a:ext>
              </a:extLst>
            </xdr:cNvPr>
            <xdr:cNvSpPr txBox="1"/>
          </xdr:nvSpPr>
          <xdr:spPr>
            <a:xfrm>
              <a:off x="2842553" y="2048309"/>
              <a:ext cx="571501" cy="323850"/>
            </a:xfrm>
            <a:prstGeom prst="ellipse">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700" b="1">
                  <a:solidFill>
                    <a:srgbClr val="404040"/>
                  </a:solidFill>
                  <a:latin typeface="Century Gothic" panose="020B0502020202020204" pitchFamily="34" charset="0"/>
                </a:rPr>
                <a:t>  15%</a:t>
              </a:r>
            </a:p>
          </xdr:txBody>
        </xdr:sp>
        <xdr:sp macro="" textlink="">
          <xdr:nvSpPr>
            <xdr:cNvPr id="20" name="TextBox 75">
              <a:extLst>
                <a:ext uri="{FF2B5EF4-FFF2-40B4-BE49-F238E27FC236}">
                  <a16:creationId xmlns:a16="http://schemas.microsoft.com/office/drawing/2014/main" id="{FC64D3A3-263A-B21F-5B3E-E5FAFAFEBF6A}"/>
                </a:ext>
              </a:extLst>
            </xdr:cNvPr>
            <xdr:cNvSpPr txBox="1"/>
          </xdr:nvSpPr>
          <xdr:spPr>
            <a:xfrm>
              <a:off x="3038108" y="2017836"/>
              <a:ext cx="610485" cy="349356"/>
            </a:xfrm>
            <a:prstGeom prst="ellipse">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700" b="1">
                  <a:solidFill>
                    <a:srgbClr val="404040"/>
                  </a:solidFill>
                  <a:latin typeface="Century Gothic" panose="020B0502020202020204" pitchFamily="34" charset="0"/>
                </a:rPr>
                <a:t>   19%</a:t>
              </a:r>
            </a:p>
          </xdr:txBody>
        </xdr:sp>
        <xdr:sp macro="" textlink="">
          <xdr:nvSpPr>
            <xdr:cNvPr id="21" name="TextBox 81">
              <a:extLst>
                <a:ext uri="{FF2B5EF4-FFF2-40B4-BE49-F238E27FC236}">
                  <a16:creationId xmlns:a16="http://schemas.microsoft.com/office/drawing/2014/main" id="{EB76B886-E7C7-1BF2-B134-81E94AAAEAAC}"/>
                </a:ext>
              </a:extLst>
            </xdr:cNvPr>
            <xdr:cNvSpPr txBox="1"/>
          </xdr:nvSpPr>
          <xdr:spPr>
            <a:xfrm>
              <a:off x="3403416" y="1814861"/>
              <a:ext cx="723901" cy="438146"/>
            </a:xfrm>
            <a:prstGeom prst="ellipse">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700" b="1">
                  <a:solidFill>
                    <a:srgbClr val="404040"/>
                  </a:solidFill>
                  <a:latin typeface="Century Gothic" panose="020B0502020202020204" pitchFamily="34" charset="0"/>
                </a:rPr>
                <a:t>  43%</a:t>
              </a:r>
            </a:p>
          </xdr:txBody>
        </xdr:sp>
        <xdr:sp macro="" textlink="">
          <xdr:nvSpPr>
            <xdr:cNvPr id="22" name="TextBox 84">
              <a:extLst>
                <a:ext uri="{FF2B5EF4-FFF2-40B4-BE49-F238E27FC236}">
                  <a16:creationId xmlns:a16="http://schemas.microsoft.com/office/drawing/2014/main" id="{2D3BA16D-617E-304D-FF53-CFAC0620C2CB}"/>
                </a:ext>
              </a:extLst>
            </xdr:cNvPr>
            <xdr:cNvSpPr txBox="1"/>
          </xdr:nvSpPr>
          <xdr:spPr>
            <a:xfrm>
              <a:off x="3632069" y="1764076"/>
              <a:ext cx="571501" cy="323850"/>
            </a:xfrm>
            <a:prstGeom prst="ellipse">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700" b="1">
                  <a:solidFill>
                    <a:srgbClr val="404040"/>
                  </a:solidFill>
                  <a:latin typeface="Century Gothic" panose="020B0502020202020204" pitchFamily="34" charset="0"/>
                </a:rPr>
                <a:t>  45%</a:t>
              </a:r>
            </a:p>
          </xdr:txBody>
        </xdr:sp>
        <xdr:sp macro="" textlink="">
          <xdr:nvSpPr>
            <xdr:cNvPr id="23" name="TextBox 87">
              <a:extLst>
                <a:ext uri="{FF2B5EF4-FFF2-40B4-BE49-F238E27FC236}">
                  <a16:creationId xmlns:a16="http://schemas.microsoft.com/office/drawing/2014/main" id="{49C78196-5BE2-A123-1A07-681FCCA0141B}"/>
                </a:ext>
              </a:extLst>
            </xdr:cNvPr>
            <xdr:cNvSpPr txBox="1"/>
          </xdr:nvSpPr>
          <xdr:spPr>
            <a:xfrm>
              <a:off x="3845007" y="1794075"/>
              <a:ext cx="549837" cy="323850"/>
            </a:xfrm>
            <a:prstGeom prst="ellipse">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700" b="1">
                  <a:solidFill>
                    <a:srgbClr val="404040"/>
                  </a:solidFill>
                  <a:latin typeface="Century Gothic" panose="020B0502020202020204" pitchFamily="34" charset="0"/>
                </a:rPr>
                <a:t>  3%</a:t>
              </a:r>
            </a:p>
          </xdr:txBody>
        </xdr:sp>
      </xdr:grpSp>
      <xdr:cxnSp macro="">
        <xdr:nvCxnSpPr>
          <xdr:cNvPr id="33" name="Straight Arrow Connector 22">
            <a:extLst>
              <a:ext uri="{FF2B5EF4-FFF2-40B4-BE49-F238E27FC236}">
                <a16:creationId xmlns:a16="http://schemas.microsoft.com/office/drawing/2014/main" id="{1CD17C8F-E0C7-474A-8972-84A4B71D46F4}"/>
              </a:ext>
            </a:extLst>
          </xdr:cNvPr>
          <xdr:cNvCxnSpPr/>
        </xdr:nvCxnSpPr>
        <xdr:spPr>
          <a:xfrm flipH="1" flipV="1">
            <a:off x="5137185" y="1585745"/>
            <a:ext cx="114" cy="650563"/>
          </a:xfrm>
          <a:prstGeom prst="straightConnector1">
            <a:avLst/>
          </a:prstGeom>
          <a:ln w="38100">
            <a:solidFill>
              <a:srgbClr val="83082A"/>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3851930</xdr:colOff>
      <xdr:row>8</xdr:row>
      <xdr:rowOff>121595</xdr:rowOff>
    </xdr:from>
    <xdr:to>
      <xdr:col>1</xdr:col>
      <xdr:colOff>3854585</xdr:colOff>
      <xdr:row>10</xdr:row>
      <xdr:rowOff>168557</xdr:rowOff>
    </xdr:to>
    <xdr:cxnSp macro="">
      <xdr:nvCxnSpPr>
        <xdr:cNvPr id="34" name="Straight Arrow Connector 22">
          <a:extLst>
            <a:ext uri="{FF2B5EF4-FFF2-40B4-BE49-F238E27FC236}">
              <a16:creationId xmlns:a16="http://schemas.microsoft.com/office/drawing/2014/main" id="{E5E73C43-894E-45B6-8C43-DF52EB3D42B0}"/>
            </a:ext>
          </a:extLst>
        </xdr:cNvPr>
        <xdr:cNvCxnSpPr/>
      </xdr:nvCxnSpPr>
      <xdr:spPr>
        <a:xfrm flipV="1">
          <a:off x="4613930" y="1969445"/>
          <a:ext cx="2655" cy="408912"/>
        </a:xfrm>
        <a:prstGeom prst="straightConnector1">
          <a:avLst/>
        </a:prstGeom>
        <a:ln w="38100">
          <a:solidFill>
            <a:srgbClr val="83082A"/>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3595181</xdr:colOff>
      <xdr:row>9</xdr:row>
      <xdr:rowOff>158074</xdr:rowOff>
    </xdr:from>
    <xdr:to>
      <xdr:col>1</xdr:col>
      <xdr:colOff>3598256</xdr:colOff>
      <xdr:row>11</xdr:row>
      <xdr:rowOff>65969</xdr:rowOff>
    </xdr:to>
    <xdr:cxnSp macro="">
      <xdr:nvCxnSpPr>
        <xdr:cNvPr id="35" name="Straight Arrow Connector 22">
          <a:extLst>
            <a:ext uri="{FF2B5EF4-FFF2-40B4-BE49-F238E27FC236}">
              <a16:creationId xmlns:a16="http://schemas.microsoft.com/office/drawing/2014/main" id="{5457BCC7-3BBB-46CA-90AF-C3BB692CFC31}"/>
            </a:ext>
          </a:extLst>
        </xdr:cNvPr>
        <xdr:cNvCxnSpPr/>
      </xdr:nvCxnSpPr>
      <xdr:spPr>
        <a:xfrm flipH="1" flipV="1">
          <a:off x="4357181" y="2186899"/>
          <a:ext cx="3075" cy="269845"/>
        </a:xfrm>
        <a:prstGeom prst="straightConnector1">
          <a:avLst/>
        </a:prstGeom>
        <a:ln w="38100">
          <a:solidFill>
            <a:srgbClr val="83082A"/>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3323617</xdr:colOff>
      <xdr:row>10</xdr:row>
      <xdr:rowOff>93223</xdr:rowOff>
    </xdr:from>
    <xdr:to>
      <xdr:col>1</xdr:col>
      <xdr:colOff>3327670</xdr:colOff>
      <xdr:row>11</xdr:row>
      <xdr:rowOff>105382</xdr:rowOff>
    </xdr:to>
    <xdr:cxnSp macro="">
      <xdr:nvCxnSpPr>
        <xdr:cNvPr id="36" name="Straight Arrow Connector 22">
          <a:extLst>
            <a:ext uri="{FF2B5EF4-FFF2-40B4-BE49-F238E27FC236}">
              <a16:creationId xmlns:a16="http://schemas.microsoft.com/office/drawing/2014/main" id="{76C718C8-A420-42B2-B43A-22C36F35290E}"/>
            </a:ext>
          </a:extLst>
        </xdr:cNvPr>
        <xdr:cNvCxnSpPr/>
      </xdr:nvCxnSpPr>
      <xdr:spPr>
        <a:xfrm flipH="1" flipV="1">
          <a:off x="4085617" y="2303023"/>
          <a:ext cx="4053" cy="193134"/>
        </a:xfrm>
        <a:prstGeom prst="straightConnector1">
          <a:avLst/>
        </a:prstGeom>
        <a:ln w="38100">
          <a:solidFill>
            <a:srgbClr val="83082A"/>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244926</xdr:colOff>
      <xdr:row>13</xdr:row>
      <xdr:rowOff>39734</xdr:rowOff>
    </xdr:from>
    <xdr:to>
      <xdr:col>1</xdr:col>
      <xdr:colOff>416197</xdr:colOff>
      <xdr:row>14</xdr:row>
      <xdr:rowOff>5732</xdr:rowOff>
    </xdr:to>
    <xdr:sp macro="" textlink="">
      <xdr:nvSpPr>
        <xdr:cNvPr id="37" name="Oval 25">
          <a:extLst>
            <a:ext uri="{FF2B5EF4-FFF2-40B4-BE49-F238E27FC236}">
              <a16:creationId xmlns:a16="http://schemas.microsoft.com/office/drawing/2014/main" id="{EF3C7AA0-BF28-4455-A817-CB33546A7A8C}"/>
            </a:ext>
          </a:extLst>
        </xdr:cNvPr>
        <xdr:cNvSpPr/>
      </xdr:nvSpPr>
      <xdr:spPr>
        <a:xfrm>
          <a:off x="1006926" y="2792459"/>
          <a:ext cx="171271" cy="146973"/>
        </a:xfrm>
        <a:prstGeom prst="ellipse">
          <a:avLst/>
        </a:prstGeom>
        <a:no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ES" sz="700">
            <a:solidFill>
              <a:sysClr val="windowText" lastClr="000000"/>
            </a:solidFill>
          </a:endParaRPr>
        </a:p>
      </xdr:txBody>
    </xdr:sp>
    <xdr:clientData/>
  </xdr:twoCellAnchor>
  <xdr:twoCellAnchor>
    <xdr:from>
      <xdr:col>1</xdr:col>
      <xdr:colOff>511626</xdr:colOff>
      <xdr:row>12</xdr:row>
      <xdr:rowOff>121376</xdr:rowOff>
    </xdr:from>
    <xdr:to>
      <xdr:col>1</xdr:col>
      <xdr:colOff>682897</xdr:colOff>
      <xdr:row>13</xdr:row>
      <xdr:rowOff>87375</xdr:rowOff>
    </xdr:to>
    <xdr:sp macro="" textlink="">
      <xdr:nvSpPr>
        <xdr:cNvPr id="38" name="Oval 25">
          <a:extLst>
            <a:ext uri="{FF2B5EF4-FFF2-40B4-BE49-F238E27FC236}">
              <a16:creationId xmlns:a16="http://schemas.microsoft.com/office/drawing/2014/main" id="{F0108E9E-0E06-4CBA-801D-A9616A50DEF5}"/>
            </a:ext>
          </a:extLst>
        </xdr:cNvPr>
        <xdr:cNvSpPr/>
      </xdr:nvSpPr>
      <xdr:spPr>
        <a:xfrm>
          <a:off x="1273626" y="2693126"/>
          <a:ext cx="171271" cy="146974"/>
        </a:xfrm>
        <a:prstGeom prst="ellipse">
          <a:avLst/>
        </a:prstGeom>
        <a:no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ES" sz="700">
            <a:solidFill>
              <a:sysClr val="windowText" lastClr="000000"/>
            </a:solidFill>
          </a:endParaRPr>
        </a:p>
      </xdr:txBody>
    </xdr:sp>
    <xdr:clientData/>
  </xdr:twoCellAnchor>
  <xdr:twoCellAnchor>
    <xdr:from>
      <xdr:col>1</xdr:col>
      <xdr:colOff>778326</xdr:colOff>
      <xdr:row>12</xdr:row>
      <xdr:rowOff>83276</xdr:rowOff>
    </xdr:from>
    <xdr:to>
      <xdr:col>1</xdr:col>
      <xdr:colOff>949597</xdr:colOff>
      <xdr:row>13</xdr:row>
      <xdr:rowOff>49275</xdr:rowOff>
    </xdr:to>
    <xdr:sp macro="" textlink="">
      <xdr:nvSpPr>
        <xdr:cNvPr id="39" name="Oval 25">
          <a:extLst>
            <a:ext uri="{FF2B5EF4-FFF2-40B4-BE49-F238E27FC236}">
              <a16:creationId xmlns:a16="http://schemas.microsoft.com/office/drawing/2014/main" id="{665CFEF5-2D98-48E2-9990-E1DE95A5968B}"/>
            </a:ext>
          </a:extLst>
        </xdr:cNvPr>
        <xdr:cNvSpPr/>
      </xdr:nvSpPr>
      <xdr:spPr>
        <a:xfrm>
          <a:off x="1540326" y="2655026"/>
          <a:ext cx="171271" cy="146974"/>
        </a:xfrm>
        <a:prstGeom prst="ellipse">
          <a:avLst/>
        </a:prstGeom>
        <a:no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ES" sz="700">
            <a:solidFill>
              <a:sysClr val="windowText" lastClr="000000"/>
            </a:solidFill>
          </a:endParaRPr>
        </a:p>
      </xdr:txBody>
    </xdr:sp>
    <xdr:clientData/>
  </xdr:twoCellAnchor>
  <xdr:twoCellAnchor>
    <xdr:from>
      <xdr:col>1</xdr:col>
      <xdr:colOff>1050468</xdr:colOff>
      <xdr:row>11</xdr:row>
      <xdr:rowOff>154034</xdr:rowOff>
    </xdr:from>
    <xdr:to>
      <xdr:col>1</xdr:col>
      <xdr:colOff>1221739</xdr:colOff>
      <xdr:row>12</xdr:row>
      <xdr:rowOff>120032</xdr:rowOff>
    </xdr:to>
    <xdr:sp macro="" textlink="">
      <xdr:nvSpPr>
        <xdr:cNvPr id="40" name="Oval 25">
          <a:extLst>
            <a:ext uri="{FF2B5EF4-FFF2-40B4-BE49-F238E27FC236}">
              <a16:creationId xmlns:a16="http://schemas.microsoft.com/office/drawing/2014/main" id="{78D03F9C-89CA-46AA-BA18-FCFCA47EE0D0}"/>
            </a:ext>
          </a:extLst>
        </xdr:cNvPr>
        <xdr:cNvSpPr/>
      </xdr:nvSpPr>
      <xdr:spPr>
        <a:xfrm>
          <a:off x="1812468" y="2544809"/>
          <a:ext cx="171271" cy="146973"/>
        </a:xfrm>
        <a:prstGeom prst="ellipse">
          <a:avLst/>
        </a:prstGeom>
        <a:no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ES" sz="700">
            <a:solidFill>
              <a:sysClr val="windowText" lastClr="000000"/>
            </a:solidFill>
          </a:endParaRPr>
        </a:p>
      </xdr:txBody>
    </xdr:sp>
    <xdr:clientData/>
  </xdr:twoCellAnchor>
  <xdr:twoCellAnchor>
    <xdr:from>
      <xdr:col>1</xdr:col>
      <xdr:colOff>1284511</xdr:colOff>
      <xdr:row>11</xdr:row>
      <xdr:rowOff>66948</xdr:rowOff>
    </xdr:from>
    <xdr:to>
      <xdr:col>1</xdr:col>
      <xdr:colOff>1455782</xdr:colOff>
      <xdr:row>12</xdr:row>
      <xdr:rowOff>32946</xdr:rowOff>
    </xdr:to>
    <xdr:sp macro="" textlink="">
      <xdr:nvSpPr>
        <xdr:cNvPr id="41" name="Oval 25">
          <a:extLst>
            <a:ext uri="{FF2B5EF4-FFF2-40B4-BE49-F238E27FC236}">
              <a16:creationId xmlns:a16="http://schemas.microsoft.com/office/drawing/2014/main" id="{1BA074E8-C971-43DE-B166-0DDD69B2F2A2}"/>
            </a:ext>
          </a:extLst>
        </xdr:cNvPr>
        <xdr:cNvSpPr/>
      </xdr:nvSpPr>
      <xdr:spPr>
        <a:xfrm>
          <a:off x="2046511" y="2457723"/>
          <a:ext cx="171271" cy="146973"/>
        </a:xfrm>
        <a:prstGeom prst="ellipse">
          <a:avLst/>
        </a:prstGeom>
        <a:no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ES" sz="700">
            <a:solidFill>
              <a:sysClr val="windowText" lastClr="000000"/>
            </a:solidFill>
          </a:endParaRPr>
        </a:p>
      </xdr:txBody>
    </xdr:sp>
    <xdr:clientData/>
  </xdr:twoCellAnchor>
  <xdr:twoCellAnchor>
    <xdr:from>
      <xdr:col>1</xdr:col>
      <xdr:colOff>1562098</xdr:colOff>
      <xdr:row>11</xdr:row>
      <xdr:rowOff>137705</xdr:rowOff>
    </xdr:from>
    <xdr:to>
      <xdr:col>1</xdr:col>
      <xdr:colOff>1733369</xdr:colOff>
      <xdr:row>12</xdr:row>
      <xdr:rowOff>103703</xdr:rowOff>
    </xdr:to>
    <xdr:sp macro="" textlink="">
      <xdr:nvSpPr>
        <xdr:cNvPr id="42" name="Oval 25">
          <a:extLst>
            <a:ext uri="{FF2B5EF4-FFF2-40B4-BE49-F238E27FC236}">
              <a16:creationId xmlns:a16="http://schemas.microsoft.com/office/drawing/2014/main" id="{CEAF6203-419C-42E9-ABC9-43C6CDD969D3}"/>
            </a:ext>
          </a:extLst>
        </xdr:cNvPr>
        <xdr:cNvSpPr/>
      </xdr:nvSpPr>
      <xdr:spPr>
        <a:xfrm>
          <a:off x="2324098" y="2528480"/>
          <a:ext cx="171271" cy="146973"/>
        </a:xfrm>
        <a:prstGeom prst="ellipse">
          <a:avLst/>
        </a:prstGeom>
        <a:solidFill>
          <a:schemeClr val="bg1">
            <a:lumMod val="85000"/>
          </a:schemeClr>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ES" sz="700">
            <a:solidFill>
              <a:sysClr val="windowText" lastClr="000000"/>
            </a:solidFill>
          </a:endParaRPr>
        </a:p>
      </xdr:txBody>
    </xdr:sp>
    <xdr:clientData/>
  </xdr:twoCellAnchor>
  <xdr:twoCellAnchor>
    <xdr:from>
      <xdr:col>1</xdr:col>
      <xdr:colOff>1839682</xdr:colOff>
      <xdr:row>11</xdr:row>
      <xdr:rowOff>72391</xdr:rowOff>
    </xdr:from>
    <xdr:to>
      <xdr:col>1</xdr:col>
      <xdr:colOff>2010953</xdr:colOff>
      <xdr:row>12</xdr:row>
      <xdr:rowOff>38389</xdr:rowOff>
    </xdr:to>
    <xdr:sp macro="" textlink="">
      <xdr:nvSpPr>
        <xdr:cNvPr id="43" name="Oval 25">
          <a:extLst>
            <a:ext uri="{FF2B5EF4-FFF2-40B4-BE49-F238E27FC236}">
              <a16:creationId xmlns:a16="http://schemas.microsoft.com/office/drawing/2014/main" id="{44561635-D6DD-42B5-9C30-621CDF951A81}"/>
            </a:ext>
          </a:extLst>
        </xdr:cNvPr>
        <xdr:cNvSpPr/>
      </xdr:nvSpPr>
      <xdr:spPr>
        <a:xfrm>
          <a:off x="2601682" y="2463166"/>
          <a:ext cx="171271" cy="146973"/>
        </a:xfrm>
        <a:prstGeom prst="ellipse">
          <a:avLst/>
        </a:prstGeom>
        <a:no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ES" sz="700">
            <a:solidFill>
              <a:sysClr val="windowText" lastClr="000000"/>
            </a:solidFill>
          </a:endParaRPr>
        </a:p>
      </xdr:txBody>
    </xdr:sp>
    <xdr:clientData/>
  </xdr:twoCellAnchor>
  <xdr:twoCellAnchor>
    <xdr:from>
      <xdr:col>1</xdr:col>
      <xdr:colOff>2068282</xdr:colOff>
      <xdr:row>11</xdr:row>
      <xdr:rowOff>126819</xdr:rowOff>
    </xdr:from>
    <xdr:to>
      <xdr:col>1</xdr:col>
      <xdr:colOff>2239553</xdr:colOff>
      <xdr:row>12</xdr:row>
      <xdr:rowOff>92817</xdr:rowOff>
    </xdr:to>
    <xdr:sp macro="" textlink="">
      <xdr:nvSpPr>
        <xdr:cNvPr id="44" name="Oval 25">
          <a:extLst>
            <a:ext uri="{FF2B5EF4-FFF2-40B4-BE49-F238E27FC236}">
              <a16:creationId xmlns:a16="http://schemas.microsoft.com/office/drawing/2014/main" id="{65A1D41F-84C5-479C-83E2-F48517974A65}"/>
            </a:ext>
          </a:extLst>
        </xdr:cNvPr>
        <xdr:cNvSpPr/>
      </xdr:nvSpPr>
      <xdr:spPr>
        <a:xfrm>
          <a:off x="2830282" y="2517594"/>
          <a:ext cx="171271" cy="146973"/>
        </a:xfrm>
        <a:prstGeom prst="ellipse">
          <a:avLst/>
        </a:prstGeom>
        <a:no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ES" sz="700">
            <a:solidFill>
              <a:sysClr val="windowText" lastClr="000000"/>
            </a:solidFill>
          </a:endParaRPr>
        </a:p>
      </xdr:txBody>
    </xdr:sp>
    <xdr:clientData/>
  </xdr:twoCellAnchor>
  <xdr:twoCellAnchor>
    <xdr:from>
      <xdr:col>1</xdr:col>
      <xdr:colOff>2340425</xdr:colOff>
      <xdr:row>11</xdr:row>
      <xdr:rowOff>132262</xdr:rowOff>
    </xdr:from>
    <xdr:to>
      <xdr:col>1</xdr:col>
      <xdr:colOff>2511696</xdr:colOff>
      <xdr:row>12</xdr:row>
      <xdr:rowOff>98260</xdr:rowOff>
    </xdr:to>
    <xdr:sp macro="" textlink="">
      <xdr:nvSpPr>
        <xdr:cNvPr id="45" name="Oval 25">
          <a:extLst>
            <a:ext uri="{FF2B5EF4-FFF2-40B4-BE49-F238E27FC236}">
              <a16:creationId xmlns:a16="http://schemas.microsoft.com/office/drawing/2014/main" id="{79408474-1FE7-4A78-A845-EFFD195E1DF8}"/>
            </a:ext>
          </a:extLst>
        </xdr:cNvPr>
        <xdr:cNvSpPr/>
      </xdr:nvSpPr>
      <xdr:spPr>
        <a:xfrm>
          <a:off x="3102425" y="2523037"/>
          <a:ext cx="171271" cy="146973"/>
        </a:xfrm>
        <a:prstGeom prst="ellipse">
          <a:avLst/>
        </a:prstGeom>
        <a:no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ES" sz="700">
            <a:solidFill>
              <a:sysClr val="windowText" lastClr="000000"/>
            </a:solidFill>
          </a:endParaRPr>
        </a:p>
      </xdr:txBody>
    </xdr:sp>
    <xdr:clientData/>
  </xdr:twoCellAnchor>
  <xdr:twoCellAnchor>
    <xdr:from>
      <xdr:col>1</xdr:col>
      <xdr:colOff>2590796</xdr:colOff>
      <xdr:row>11</xdr:row>
      <xdr:rowOff>94162</xdr:rowOff>
    </xdr:from>
    <xdr:to>
      <xdr:col>1</xdr:col>
      <xdr:colOff>2762067</xdr:colOff>
      <xdr:row>12</xdr:row>
      <xdr:rowOff>60160</xdr:rowOff>
    </xdr:to>
    <xdr:sp macro="" textlink="">
      <xdr:nvSpPr>
        <xdr:cNvPr id="46" name="Oval 25">
          <a:extLst>
            <a:ext uri="{FF2B5EF4-FFF2-40B4-BE49-F238E27FC236}">
              <a16:creationId xmlns:a16="http://schemas.microsoft.com/office/drawing/2014/main" id="{866AA4F1-0876-4B88-B722-6597738A2187}"/>
            </a:ext>
          </a:extLst>
        </xdr:cNvPr>
        <xdr:cNvSpPr/>
      </xdr:nvSpPr>
      <xdr:spPr>
        <a:xfrm>
          <a:off x="3352796" y="2484937"/>
          <a:ext cx="171271" cy="146973"/>
        </a:xfrm>
        <a:prstGeom prst="ellipse">
          <a:avLst/>
        </a:prstGeom>
        <a:no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ES" sz="700">
            <a:solidFill>
              <a:sysClr val="windowText" lastClr="000000"/>
            </a:solidFill>
          </a:endParaRPr>
        </a:p>
      </xdr:txBody>
    </xdr:sp>
    <xdr:clientData/>
  </xdr:twoCellAnchor>
  <xdr:twoCellAnchor>
    <xdr:from>
      <xdr:col>1</xdr:col>
      <xdr:colOff>2857496</xdr:colOff>
      <xdr:row>11</xdr:row>
      <xdr:rowOff>12519</xdr:rowOff>
    </xdr:from>
    <xdr:to>
      <xdr:col>1</xdr:col>
      <xdr:colOff>3028767</xdr:colOff>
      <xdr:row>11</xdr:row>
      <xdr:rowOff>152689</xdr:rowOff>
    </xdr:to>
    <xdr:sp macro="" textlink="">
      <xdr:nvSpPr>
        <xdr:cNvPr id="47" name="Oval 25">
          <a:extLst>
            <a:ext uri="{FF2B5EF4-FFF2-40B4-BE49-F238E27FC236}">
              <a16:creationId xmlns:a16="http://schemas.microsoft.com/office/drawing/2014/main" id="{466A5A71-00A8-41FD-8937-C564CE79032C}"/>
            </a:ext>
          </a:extLst>
        </xdr:cNvPr>
        <xdr:cNvSpPr/>
      </xdr:nvSpPr>
      <xdr:spPr>
        <a:xfrm>
          <a:off x="3619496" y="2403294"/>
          <a:ext cx="171271" cy="140170"/>
        </a:xfrm>
        <a:prstGeom prst="ellipse">
          <a:avLst/>
        </a:prstGeom>
        <a:no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ES" sz="700">
            <a:solidFill>
              <a:sysClr val="windowText" lastClr="000000"/>
            </a:solidFill>
          </a:endParaRPr>
        </a:p>
      </xdr:txBody>
    </xdr:sp>
    <xdr:clientData/>
  </xdr:twoCellAnchor>
  <xdr:twoCellAnchor>
    <xdr:from>
      <xdr:col>1</xdr:col>
      <xdr:colOff>3102425</xdr:colOff>
      <xdr:row>10</xdr:row>
      <xdr:rowOff>164919</xdr:rowOff>
    </xdr:from>
    <xdr:to>
      <xdr:col>1</xdr:col>
      <xdr:colOff>3273696</xdr:colOff>
      <xdr:row>11</xdr:row>
      <xdr:rowOff>130918</xdr:rowOff>
    </xdr:to>
    <xdr:sp macro="" textlink="">
      <xdr:nvSpPr>
        <xdr:cNvPr id="48" name="Oval 25">
          <a:extLst>
            <a:ext uri="{FF2B5EF4-FFF2-40B4-BE49-F238E27FC236}">
              <a16:creationId xmlns:a16="http://schemas.microsoft.com/office/drawing/2014/main" id="{BBAB77CB-29CB-4F3F-B23E-01509B870979}"/>
            </a:ext>
          </a:extLst>
        </xdr:cNvPr>
        <xdr:cNvSpPr/>
      </xdr:nvSpPr>
      <xdr:spPr>
        <a:xfrm>
          <a:off x="3864425" y="2374719"/>
          <a:ext cx="171271" cy="146974"/>
        </a:xfrm>
        <a:prstGeom prst="ellipse">
          <a:avLst/>
        </a:prstGeom>
        <a:no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ES" sz="700">
            <a:solidFill>
              <a:sysClr val="windowText" lastClr="000000"/>
            </a:solidFill>
          </a:endParaRPr>
        </a:p>
      </xdr:txBody>
    </xdr:sp>
    <xdr:clientData/>
  </xdr:twoCellAnchor>
  <xdr:twoCellAnchor>
    <xdr:from>
      <xdr:col>1</xdr:col>
      <xdr:colOff>3396339</xdr:colOff>
      <xdr:row>10</xdr:row>
      <xdr:rowOff>126819</xdr:rowOff>
    </xdr:from>
    <xdr:to>
      <xdr:col>1</xdr:col>
      <xdr:colOff>3567610</xdr:colOff>
      <xdr:row>11</xdr:row>
      <xdr:rowOff>92818</xdr:rowOff>
    </xdr:to>
    <xdr:sp macro="" textlink="">
      <xdr:nvSpPr>
        <xdr:cNvPr id="49" name="Oval 25">
          <a:extLst>
            <a:ext uri="{FF2B5EF4-FFF2-40B4-BE49-F238E27FC236}">
              <a16:creationId xmlns:a16="http://schemas.microsoft.com/office/drawing/2014/main" id="{17E3968D-7AA2-4D4B-A24E-92EF43643329}"/>
            </a:ext>
          </a:extLst>
        </xdr:cNvPr>
        <xdr:cNvSpPr/>
      </xdr:nvSpPr>
      <xdr:spPr>
        <a:xfrm>
          <a:off x="4158339" y="2336619"/>
          <a:ext cx="171271" cy="146974"/>
        </a:xfrm>
        <a:prstGeom prst="ellipse">
          <a:avLst/>
        </a:prstGeom>
        <a:no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ES" sz="700">
            <a:solidFill>
              <a:sysClr val="windowText" lastClr="000000"/>
            </a:solidFill>
          </a:endParaRPr>
        </a:p>
      </xdr:txBody>
    </xdr:sp>
    <xdr:clientData/>
  </xdr:twoCellAnchor>
  <xdr:twoCellAnchor>
    <xdr:from>
      <xdr:col>1</xdr:col>
      <xdr:colOff>3877375</xdr:colOff>
      <xdr:row>9</xdr:row>
      <xdr:rowOff>97353</xdr:rowOff>
    </xdr:from>
    <xdr:to>
      <xdr:col>1</xdr:col>
      <xdr:colOff>4048646</xdr:colOff>
      <xdr:row>10</xdr:row>
      <xdr:rowOff>63352</xdr:rowOff>
    </xdr:to>
    <xdr:sp macro="" textlink="">
      <xdr:nvSpPr>
        <xdr:cNvPr id="50" name="Oval 25">
          <a:extLst>
            <a:ext uri="{FF2B5EF4-FFF2-40B4-BE49-F238E27FC236}">
              <a16:creationId xmlns:a16="http://schemas.microsoft.com/office/drawing/2014/main" id="{E4374299-980D-4BEB-A7D4-F33A173DE981}"/>
            </a:ext>
          </a:extLst>
        </xdr:cNvPr>
        <xdr:cNvSpPr/>
      </xdr:nvSpPr>
      <xdr:spPr>
        <a:xfrm>
          <a:off x="4639375" y="2126178"/>
          <a:ext cx="171271" cy="146974"/>
        </a:xfrm>
        <a:prstGeom prst="ellipse">
          <a:avLst/>
        </a:prstGeom>
        <a:no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ES" sz="700">
            <a:solidFill>
              <a:sysClr val="windowText" lastClr="000000"/>
            </a:solidFill>
          </a:endParaRPr>
        </a:p>
      </xdr:txBody>
    </xdr:sp>
    <xdr:clientData/>
  </xdr:twoCellAnchor>
  <xdr:twoCellAnchor>
    <xdr:from>
      <xdr:col>1</xdr:col>
      <xdr:colOff>4163782</xdr:colOff>
      <xdr:row>9</xdr:row>
      <xdr:rowOff>23405</xdr:rowOff>
    </xdr:from>
    <xdr:to>
      <xdr:col>1</xdr:col>
      <xdr:colOff>4335053</xdr:colOff>
      <xdr:row>9</xdr:row>
      <xdr:rowOff>163575</xdr:rowOff>
    </xdr:to>
    <xdr:sp macro="" textlink="">
      <xdr:nvSpPr>
        <xdr:cNvPr id="51" name="Oval 25">
          <a:extLst>
            <a:ext uri="{FF2B5EF4-FFF2-40B4-BE49-F238E27FC236}">
              <a16:creationId xmlns:a16="http://schemas.microsoft.com/office/drawing/2014/main" id="{1D9EBEB2-7D19-41A5-AD81-3CA77BCA1ECF}"/>
            </a:ext>
          </a:extLst>
        </xdr:cNvPr>
        <xdr:cNvSpPr/>
      </xdr:nvSpPr>
      <xdr:spPr>
        <a:xfrm>
          <a:off x="4925782" y="2052230"/>
          <a:ext cx="171271" cy="140170"/>
        </a:xfrm>
        <a:prstGeom prst="ellipse">
          <a:avLst/>
        </a:prstGeom>
        <a:no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ES" sz="700">
            <a:solidFill>
              <a:sysClr val="windowText" lastClr="000000"/>
            </a:solidFill>
          </a:endParaRPr>
        </a:p>
      </xdr:txBody>
    </xdr:sp>
    <xdr:clientData/>
  </xdr:twoCellAnchor>
  <xdr:twoCellAnchor>
    <xdr:from>
      <xdr:col>1</xdr:col>
      <xdr:colOff>4408710</xdr:colOff>
      <xdr:row>9</xdr:row>
      <xdr:rowOff>66948</xdr:rowOff>
    </xdr:from>
    <xdr:to>
      <xdr:col>1</xdr:col>
      <xdr:colOff>4579981</xdr:colOff>
      <xdr:row>10</xdr:row>
      <xdr:rowOff>32947</xdr:rowOff>
    </xdr:to>
    <xdr:sp macro="" textlink="">
      <xdr:nvSpPr>
        <xdr:cNvPr id="52" name="Oval 25">
          <a:extLst>
            <a:ext uri="{FF2B5EF4-FFF2-40B4-BE49-F238E27FC236}">
              <a16:creationId xmlns:a16="http://schemas.microsoft.com/office/drawing/2014/main" id="{7E102C49-9B41-47FB-9C64-3C1F5C05778F}"/>
            </a:ext>
          </a:extLst>
        </xdr:cNvPr>
        <xdr:cNvSpPr/>
      </xdr:nvSpPr>
      <xdr:spPr>
        <a:xfrm>
          <a:off x="5170710" y="2095773"/>
          <a:ext cx="171271" cy="146974"/>
        </a:xfrm>
        <a:prstGeom prst="ellipse">
          <a:avLst/>
        </a:prstGeom>
        <a:no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ES" sz="700">
            <a:solidFill>
              <a:sysClr val="windowText" lastClr="000000"/>
            </a:solidFill>
          </a:endParaRPr>
        </a:p>
      </xdr:txBody>
    </xdr:sp>
    <xdr:clientData/>
  </xdr:twoCellAnchor>
  <xdr:twoCellAnchor>
    <xdr:from>
      <xdr:col>1</xdr:col>
      <xdr:colOff>1331443</xdr:colOff>
      <xdr:row>11</xdr:row>
      <xdr:rowOff>81064</xdr:rowOff>
    </xdr:from>
    <xdr:to>
      <xdr:col>1</xdr:col>
      <xdr:colOff>2011409</xdr:colOff>
      <xdr:row>12</xdr:row>
      <xdr:rowOff>134732</xdr:rowOff>
    </xdr:to>
    <xdr:sp macro="" textlink="">
      <xdr:nvSpPr>
        <xdr:cNvPr id="53" name="TextBox 93">
          <a:extLst>
            <a:ext uri="{FF2B5EF4-FFF2-40B4-BE49-F238E27FC236}">
              <a16:creationId xmlns:a16="http://schemas.microsoft.com/office/drawing/2014/main" id="{55D1B81F-6EDB-4AA7-9A44-76F1F67FE8C8}"/>
            </a:ext>
          </a:extLst>
        </xdr:cNvPr>
        <xdr:cNvSpPr txBox="1"/>
      </xdr:nvSpPr>
      <xdr:spPr>
        <a:xfrm>
          <a:off x="2093443" y="2471839"/>
          <a:ext cx="679966" cy="234643"/>
        </a:xfrm>
        <a:prstGeom prst="ellipse">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700" b="1">
              <a:latin typeface="Century Gothic" panose="020B0502020202020204" pitchFamily="34" charset="0"/>
            </a:rPr>
            <a:t>  18%</a:t>
          </a:r>
        </a:p>
      </xdr:txBody>
    </xdr:sp>
    <xdr:clientData/>
  </xdr:twoCellAnchor>
  <xdr:twoCellAnchor>
    <xdr:from>
      <xdr:col>1</xdr:col>
      <xdr:colOff>2143422</xdr:colOff>
      <xdr:row>11</xdr:row>
      <xdr:rowOff>54163</xdr:rowOff>
    </xdr:from>
    <xdr:to>
      <xdr:col>1</xdr:col>
      <xdr:colOff>2908925</xdr:colOff>
      <xdr:row>13</xdr:row>
      <xdr:rowOff>52463</xdr:rowOff>
    </xdr:to>
    <xdr:sp macro="" textlink="">
      <xdr:nvSpPr>
        <xdr:cNvPr id="54" name="TextBox 90">
          <a:extLst>
            <a:ext uri="{FF2B5EF4-FFF2-40B4-BE49-F238E27FC236}">
              <a16:creationId xmlns:a16="http://schemas.microsoft.com/office/drawing/2014/main" id="{C53A5005-DF77-44E9-838A-4CDF4CB1EBE0}"/>
            </a:ext>
          </a:extLst>
        </xdr:cNvPr>
        <xdr:cNvSpPr txBox="1"/>
      </xdr:nvSpPr>
      <xdr:spPr>
        <a:xfrm>
          <a:off x="2905422" y="2444938"/>
          <a:ext cx="765503" cy="360250"/>
        </a:xfrm>
        <a:prstGeom prst="ellipse">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700" b="1">
              <a:latin typeface="Century Gothic" panose="020B0502020202020204" pitchFamily="34" charset="0"/>
            </a:rPr>
            <a:t> 5%</a:t>
          </a:r>
        </a:p>
      </xdr:txBody>
    </xdr:sp>
    <xdr:clientData/>
  </xdr:twoCellAnchor>
  <xdr:twoCellAnchor>
    <xdr:from>
      <xdr:col>1</xdr:col>
      <xdr:colOff>3652344</xdr:colOff>
      <xdr:row>10</xdr:row>
      <xdr:rowOff>13140</xdr:rowOff>
    </xdr:from>
    <xdr:to>
      <xdr:col>1</xdr:col>
      <xdr:colOff>3823615</xdr:colOff>
      <xdr:row>10</xdr:row>
      <xdr:rowOff>149931</xdr:rowOff>
    </xdr:to>
    <xdr:sp macro="" textlink="">
      <xdr:nvSpPr>
        <xdr:cNvPr id="55" name="Oval 25">
          <a:extLst>
            <a:ext uri="{FF2B5EF4-FFF2-40B4-BE49-F238E27FC236}">
              <a16:creationId xmlns:a16="http://schemas.microsoft.com/office/drawing/2014/main" id="{5130B565-039A-4716-9E90-3400B8EF9A63}"/>
            </a:ext>
          </a:extLst>
        </xdr:cNvPr>
        <xdr:cNvSpPr/>
      </xdr:nvSpPr>
      <xdr:spPr>
        <a:xfrm>
          <a:off x="4414344" y="2222940"/>
          <a:ext cx="171271" cy="136791"/>
        </a:xfrm>
        <a:prstGeom prst="ellipse">
          <a:avLst/>
        </a:prstGeom>
        <a:solidFill>
          <a:schemeClr val="bg1">
            <a:lumMod val="85000"/>
          </a:schemeClr>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ES" sz="700">
            <a:solidFill>
              <a:sysClr val="windowText" lastClr="000000"/>
            </a:solidFill>
          </a:endParaRPr>
        </a:p>
      </xdr:txBody>
    </xdr:sp>
    <xdr:clientData/>
  </xdr:twoCellAnchor>
  <xdr:twoCellAnchor>
    <xdr:from>
      <xdr:col>1</xdr:col>
      <xdr:colOff>3413601</xdr:colOff>
      <xdr:row>9</xdr:row>
      <xdr:rowOff>127603</xdr:rowOff>
    </xdr:from>
    <xdr:to>
      <xdr:col>1</xdr:col>
      <xdr:colOff>4093567</xdr:colOff>
      <xdr:row>11</xdr:row>
      <xdr:rowOff>10477</xdr:rowOff>
    </xdr:to>
    <xdr:sp macro="" textlink="">
      <xdr:nvSpPr>
        <xdr:cNvPr id="56" name="TextBox 93">
          <a:extLst>
            <a:ext uri="{FF2B5EF4-FFF2-40B4-BE49-F238E27FC236}">
              <a16:creationId xmlns:a16="http://schemas.microsoft.com/office/drawing/2014/main" id="{4BAA928B-159A-4D32-BA09-B08C0B88AC48}"/>
            </a:ext>
          </a:extLst>
        </xdr:cNvPr>
        <xdr:cNvSpPr txBox="1"/>
      </xdr:nvSpPr>
      <xdr:spPr>
        <a:xfrm>
          <a:off x="4175601" y="2156428"/>
          <a:ext cx="679966" cy="244824"/>
        </a:xfrm>
        <a:prstGeom prst="ellipse">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700" b="1">
              <a:latin typeface="Century Gothic" panose="020B0502020202020204" pitchFamily="34" charset="0"/>
            </a:rPr>
            <a:t>  27%</a:t>
          </a:r>
        </a:p>
      </xdr:txBody>
    </xdr:sp>
    <xdr:clientData/>
  </xdr:twoCellAnchor>
  <xdr:twoCellAnchor>
    <xdr:from>
      <xdr:col>0</xdr:col>
      <xdr:colOff>457198</xdr:colOff>
      <xdr:row>5</xdr:row>
      <xdr:rowOff>122193</xdr:rowOff>
    </xdr:from>
    <xdr:to>
      <xdr:col>1</xdr:col>
      <xdr:colOff>4930440</xdr:colOff>
      <xdr:row>20</xdr:row>
      <xdr:rowOff>160732</xdr:rowOff>
    </xdr:to>
    <xdr:grpSp>
      <xdr:nvGrpSpPr>
        <xdr:cNvPr id="58" name="Grupo 57">
          <a:extLst>
            <a:ext uri="{FF2B5EF4-FFF2-40B4-BE49-F238E27FC236}">
              <a16:creationId xmlns:a16="http://schemas.microsoft.com/office/drawing/2014/main" id="{CBBC4034-494F-78F1-4E39-3A863A905B1B}"/>
            </a:ext>
          </a:extLst>
        </xdr:cNvPr>
        <xdr:cNvGrpSpPr/>
      </xdr:nvGrpSpPr>
      <xdr:grpSpPr>
        <a:xfrm>
          <a:off x="457198" y="1537608"/>
          <a:ext cx="5235242" cy="2781739"/>
          <a:chOff x="457198" y="1369968"/>
          <a:chExt cx="5235242" cy="2779834"/>
        </a:xfrm>
      </xdr:grpSpPr>
      <xdr:grpSp>
        <xdr:nvGrpSpPr>
          <xdr:cNvPr id="59" name="Group 7">
            <a:extLst>
              <a:ext uri="{FF2B5EF4-FFF2-40B4-BE49-F238E27FC236}">
                <a16:creationId xmlns:a16="http://schemas.microsoft.com/office/drawing/2014/main" id="{FDCEBDA0-B794-F16A-F172-566AFB85E4BD}"/>
              </a:ext>
            </a:extLst>
          </xdr:cNvPr>
          <xdr:cNvGrpSpPr/>
        </xdr:nvGrpSpPr>
        <xdr:grpSpPr>
          <a:xfrm>
            <a:off x="457198" y="1371873"/>
            <a:ext cx="5235242" cy="2779834"/>
            <a:chOff x="457200" y="1257298"/>
            <a:chExt cx="3937644" cy="2483478"/>
          </a:xfrm>
        </xdr:grpSpPr>
        <xdr:grpSp>
          <xdr:nvGrpSpPr>
            <xdr:cNvPr id="61" name="Group 5">
              <a:extLst>
                <a:ext uri="{FF2B5EF4-FFF2-40B4-BE49-F238E27FC236}">
                  <a16:creationId xmlns:a16="http://schemas.microsoft.com/office/drawing/2014/main" id="{52C18B53-B11E-153F-1307-E809DAA1020F}"/>
                </a:ext>
              </a:extLst>
            </xdr:cNvPr>
            <xdr:cNvGrpSpPr/>
          </xdr:nvGrpSpPr>
          <xdr:grpSpPr>
            <a:xfrm>
              <a:off x="457200" y="1257298"/>
              <a:ext cx="3897092" cy="2483478"/>
              <a:chOff x="457200" y="1257298"/>
              <a:chExt cx="3897092" cy="2483478"/>
            </a:xfrm>
          </xdr:grpSpPr>
          <xdr:graphicFrame macro="">
            <xdr:nvGraphicFramePr>
              <xdr:cNvPr id="84" name="Gráfico 76">
                <a:extLst>
                  <a:ext uri="{FF2B5EF4-FFF2-40B4-BE49-F238E27FC236}">
                    <a16:creationId xmlns:a16="http://schemas.microsoft.com/office/drawing/2014/main" id="{73171FC6-F4A5-D805-E5D4-B488576F9411}"/>
                  </a:ext>
                </a:extLst>
              </xdr:cNvPr>
              <xdr:cNvGraphicFramePr>
                <a:graphicFrameLocks/>
              </xdr:cNvGraphicFramePr>
            </xdr:nvGraphicFramePr>
            <xdr:xfrm>
              <a:off x="457200" y="1257298"/>
              <a:ext cx="3897092" cy="2483478"/>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85" name="Rectángulo 78">
                <a:extLst>
                  <a:ext uri="{FF2B5EF4-FFF2-40B4-BE49-F238E27FC236}">
                    <a16:creationId xmlns:a16="http://schemas.microsoft.com/office/drawing/2014/main" id="{B4A13CF3-CFD7-5254-1662-F8088C78397D}"/>
                  </a:ext>
                </a:extLst>
              </xdr:cNvPr>
              <xdr:cNvSpPr/>
            </xdr:nvSpPr>
            <xdr:spPr>
              <a:xfrm>
                <a:off x="1927064" y="1485701"/>
                <a:ext cx="171630" cy="1621732"/>
              </a:xfrm>
              <a:prstGeom prst="rect">
                <a:avLst/>
              </a:prstGeom>
              <a:solidFill>
                <a:srgbClr val="E5A1AA">
                  <a:alpha val="26000"/>
                </a:srgbClr>
              </a:solidFill>
              <a:ln>
                <a:solidFill>
                  <a:srgbClr val="E5A1AA">
                    <a:alpha val="1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es-ES" sz="700" b="1">
                  <a:solidFill>
                    <a:srgbClr val="404040"/>
                  </a:solidFill>
                </a:endParaRPr>
              </a:p>
            </xdr:txBody>
          </xdr:sp>
        </xdr:grpSp>
        <xdr:cxnSp macro="">
          <xdr:nvCxnSpPr>
            <xdr:cNvPr id="62" name="Straight Arrow Connector 6">
              <a:extLst>
                <a:ext uri="{FF2B5EF4-FFF2-40B4-BE49-F238E27FC236}">
                  <a16:creationId xmlns:a16="http://schemas.microsoft.com/office/drawing/2014/main" id="{B30F5026-0EF4-B0F0-3487-7EA97A6C4724}"/>
                </a:ext>
              </a:extLst>
            </xdr:cNvPr>
            <xdr:cNvCxnSpPr/>
          </xdr:nvCxnSpPr>
          <xdr:spPr>
            <a:xfrm flipH="1" flipV="1">
              <a:off x="2003384" y="2170688"/>
              <a:ext cx="150" cy="173988"/>
            </a:xfrm>
            <a:prstGeom prst="straightConnector1">
              <a:avLst/>
            </a:prstGeom>
            <a:ln w="38100">
              <a:solidFill>
                <a:srgbClr val="83082A"/>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3" name="Straight Arrow Connector 16">
              <a:extLst>
                <a:ext uri="{FF2B5EF4-FFF2-40B4-BE49-F238E27FC236}">
                  <a16:creationId xmlns:a16="http://schemas.microsoft.com/office/drawing/2014/main" id="{811DE52D-1432-E77D-7711-2A0B90218C5D}"/>
                </a:ext>
              </a:extLst>
            </xdr:cNvPr>
            <xdr:cNvCxnSpPr/>
          </xdr:nvCxnSpPr>
          <xdr:spPr>
            <a:xfrm flipV="1">
              <a:off x="1617241" y="1881741"/>
              <a:ext cx="1264" cy="562063"/>
            </a:xfrm>
            <a:prstGeom prst="straightConnector1">
              <a:avLst/>
            </a:prstGeom>
            <a:ln w="38100">
              <a:solidFill>
                <a:srgbClr val="83082A"/>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4" name="Straight Arrow Connector 17">
              <a:extLst>
                <a:ext uri="{FF2B5EF4-FFF2-40B4-BE49-F238E27FC236}">
                  <a16:creationId xmlns:a16="http://schemas.microsoft.com/office/drawing/2014/main" id="{E6281A97-D34A-FD14-2269-052F007A7382}"/>
                </a:ext>
              </a:extLst>
            </xdr:cNvPr>
            <xdr:cNvCxnSpPr/>
          </xdr:nvCxnSpPr>
          <xdr:spPr>
            <a:xfrm flipH="1" flipV="1">
              <a:off x="2200369" y="2109046"/>
              <a:ext cx="4229" cy="231764"/>
            </a:xfrm>
            <a:prstGeom prst="straightConnector1">
              <a:avLst/>
            </a:prstGeom>
            <a:ln w="38100">
              <a:solidFill>
                <a:srgbClr val="83082A"/>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5" name="Straight Arrow Connector 20">
              <a:extLst>
                <a:ext uri="{FF2B5EF4-FFF2-40B4-BE49-F238E27FC236}">
                  <a16:creationId xmlns:a16="http://schemas.microsoft.com/office/drawing/2014/main" id="{1459F81F-C51A-628D-CB93-AFA13E05C45F}"/>
                </a:ext>
              </a:extLst>
            </xdr:cNvPr>
            <xdr:cNvCxnSpPr/>
          </xdr:nvCxnSpPr>
          <xdr:spPr>
            <a:xfrm flipH="1" flipV="1">
              <a:off x="1227542" y="2319406"/>
              <a:ext cx="2" cy="173451"/>
            </a:xfrm>
            <a:prstGeom prst="straightConnector1">
              <a:avLst/>
            </a:prstGeom>
            <a:ln w="38100">
              <a:solidFill>
                <a:srgbClr val="83082A"/>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6" name="Straight Arrow Connector 21">
              <a:extLst>
                <a:ext uri="{FF2B5EF4-FFF2-40B4-BE49-F238E27FC236}">
                  <a16:creationId xmlns:a16="http://schemas.microsoft.com/office/drawing/2014/main" id="{F1850C25-8CC8-FB76-1166-9F73BB8456B3}"/>
                </a:ext>
              </a:extLst>
            </xdr:cNvPr>
            <xdr:cNvCxnSpPr/>
          </xdr:nvCxnSpPr>
          <xdr:spPr>
            <a:xfrm flipH="1" flipV="1">
              <a:off x="1416803" y="2285848"/>
              <a:ext cx="2260" cy="202820"/>
            </a:xfrm>
            <a:prstGeom prst="straightConnector1">
              <a:avLst/>
            </a:prstGeom>
            <a:ln w="38100">
              <a:solidFill>
                <a:srgbClr val="83082A"/>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7" name="Straight Arrow Connector 22">
              <a:extLst>
                <a:ext uri="{FF2B5EF4-FFF2-40B4-BE49-F238E27FC236}">
                  <a16:creationId xmlns:a16="http://schemas.microsoft.com/office/drawing/2014/main" id="{FB8372A5-5AA2-E296-9086-6D7C07ACB9B8}"/>
                </a:ext>
              </a:extLst>
            </xdr:cNvPr>
            <xdr:cNvCxnSpPr/>
          </xdr:nvCxnSpPr>
          <xdr:spPr>
            <a:xfrm flipV="1">
              <a:off x="3758617" y="1581236"/>
              <a:ext cx="2481" cy="532961"/>
            </a:xfrm>
            <a:prstGeom prst="straightConnector1">
              <a:avLst/>
            </a:prstGeom>
            <a:ln w="38100">
              <a:solidFill>
                <a:srgbClr val="83082A"/>
              </a:solidFill>
              <a:tailEnd type="triangle"/>
            </a:ln>
          </xdr:spPr>
          <xdr:style>
            <a:lnRef idx="1">
              <a:schemeClr val="accent1"/>
            </a:lnRef>
            <a:fillRef idx="0">
              <a:schemeClr val="accent1"/>
            </a:fillRef>
            <a:effectRef idx="0">
              <a:schemeClr val="accent1"/>
            </a:effectRef>
            <a:fontRef idx="minor">
              <a:schemeClr val="tx1"/>
            </a:fontRef>
          </xdr:style>
        </xdr:cxnSp>
        <xdr:grpSp>
          <xdr:nvGrpSpPr>
            <xdr:cNvPr id="68" name="Group 26">
              <a:extLst>
                <a:ext uri="{FF2B5EF4-FFF2-40B4-BE49-F238E27FC236}">
                  <a16:creationId xmlns:a16="http://schemas.microsoft.com/office/drawing/2014/main" id="{EA00A187-F00E-6DBA-2497-AC9E9BB294EF}"/>
                </a:ext>
              </a:extLst>
            </xdr:cNvPr>
            <xdr:cNvGrpSpPr/>
          </xdr:nvGrpSpPr>
          <xdr:grpSpPr>
            <a:xfrm>
              <a:off x="536217" y="2549349"/>
              <a:ext cx="440974" cy="247650"/>
              <a:chOff x="536217" y="2549349"/>
              <a:chExt cx="440974" cy="247650"/>
            </a:xfrm>
          </xdr:grpSpPr>
          <xdr:sp macro="" textlink="">
            <xdr:nvSpPr>
              <xdr:cNvPr id="82" name="Oval 25">
                <a:extLst>
                  <a:ext uri="{FF2B5EF4-FFF2-40B4-BE49-F238E27FC236}">
                    <a16:creationId xmlns:a16="http://schemas.microsoft.com/office/drawing/2014/main" id="{827FA614-2F1A-DC05-726B-46392D4A9707}"/>
                  </a:ext>
                </a:extLst>
              </xdr:cNvPr>
              <xdr:cNvSpPr/>
            </xdr:nvSpPr>
            <xdr:spPr>
              <a:xfrm>
                <a:off x="666739" y="2606780"/>
                <a:ext cx="127949" cy="130677"/>
              </a:xfrm>
              <a:prstGeom prst="ellipse">
                <a:avLst/>
              </a:prstGeom>
              <a:solidFill>
                <a:schemeClr val="bg1"/>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ES" sz="700" b="1">
                  <a:solidFill>
                    <a:srgbClr val="404040"/>
                  </a:solidFill>
                </a:endParaRPr>
              </a:p>
            </xdr:txBody>
          </xdr:sp>
          <xdr:sp macro="" textlink="">
            <xdr:nvSpPr>
              <xdr:cNvPr id="83" name="TextBox 24">
                <a:extLst>
                  <a:ext uri="{FF2B5EF4-FFF2-40B4-BE49-F238E27FC236}">
                    <a16:creationId xmlns:a16="http://schemas.microsoft.com/office/drawing/2014/main" id="{E8142B6F-8503-49CA-930E-77DC6BC9FB57}"/>
                  </a:ext>
                </a:extLst>
              </xdr:cNvPr>
              <xdr:cNvSpPr txBox="1"/>
            </xdr:nvSpPr>
            <xdr:spPr>
              <a:xfrm>
                <a:off x="536217" y="2549349"/>
                <a:ext cx="440974" cy="247650"/>
              </a:xfrm>
              <a:prstGeom prst="ellipse">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700" b="1">
                    <a:solidFill>
                      <a:srgbClr val="404040"/>
                    </a:solidFill>
                    <a:latin typeface="Century Gothic" panose="020B0502020202020204" pitchFamily="34" charset="0"/>
                  </a:rPr>
                  <a:t> 8%</a:t>
                </a:r>
              </a:p>
            </xdr:txBody>
          </xdr:sp>
        </xdr:grpSp>
        <xdr:sp macro="" textlink="">
          <xdr:nvSpPr>
            <xdr:cNvPr id="69" name="TextBox 28">
              <a:extLst>
                <a:ext uri="{FF2B5EF4-FFF2-40B4-BE49-F238E27FC236}">
                  <a16:creationId xmlns:a16="http://schemas.microsoft.com/office/drawing/2014/main" id="{96649143-5C06-D48A-CA4F-E3266911D3A5}"/>
                </a:ext>
              </a:extLst>
            </xdr:cNvPr>
            <xdr:cNvSpPr txBox="1"/>
          </xdr:nvSpPr>
          <xdr:spPr>
            <a:xfrm>
              <a:off x="734963" y="2452689"/>
              <a:ext cx="466725" cy="247650"/>
            </a:xfrm>
            <a:prstGeom prst="ellipse">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700" b="1">
                  <a:solidFill>
                    <a:srgbClr val="404040"/>
                  </a:solidFill>
                  <a:latin typeface="Century Gothic" panose="020B0502020202020204" pitchFamily="34" charset="0"/>
                </a:rPr>
                <a:t> 4%</a:t>
              </a:r>
            </a:p>
          </xdr:txBody>
        </xdr:sp>
        <xdr:sp macro="" textlink="">
          <xdr:nvSpPr>
            <xdr:cNvPr id="70" name="TextBox 31">
              <a:extLst>
                <a:ext uri="{FF2B5EF4-FFF2-40B4-BE49-F238E27FC236}">
                  <a16:creationId xmlns:a16="http://schemas.microsoft.com/office/drawing/2014/main" id="{13B4646D-7EC6-3A56-8F20-5D4919CE22AA}"/>
                </a:ext>
              </a:extLst>
            </xdr:cNvPr>
            <xdr:cNvSpPr txBox="1"/>
          </xdr:nvSpPr>
          <xdr:spPr>
            <a:xfrm>
              <a:off x="898544" y="2340498"/>
              <a:ext cx="571501" cy="323850"/>
            </a:xfrm>
            <a:prstGeom prst="ellipse">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700" b="1">
                  <a:solidFill>
                    <a:srgbClr val="404040"/>
                  </a:solidFill>
                  <a:latin typeface="Century Gothic" panose="020B0502020202020204" pitchFamily="34" charset="0"/>
                </a:rPr>
                <a:t>  19%</a:t>
              </a:r>
            </a:p>
          </xdr:txBody>
        </xdr:sp>
        <xdr:sp macro="" textlink="">
          <xdr:nvSpPr>
            <xdr:cNvPr id="71" name="TextBox 34">
              <a:extLst>
                <a:ext uri="{FF2B5EF4-FFF2-40B4-BE49-F238E27FC236}">
                  <a16:creationId xmlns:a16="http://schemas.microsoft.com/office/drawing/2014/main" id="{A9ABC4EE-433A-03DF-A7E6-5099392E76FC}"/>
                </a:ext>
              </a:extLst>
            </xdr:cNvPr>
            <xdr:cNvSpPr txBox="1"/>
          </xdr:nvSpPr>
          <xdr:spPr>
            <a:xfrm>
              <a:off x="1109466" y="2294710"/>
              <a:ext cx="571501" cy="323850"/>
            </a:xfrm>
            <a:prstGeom prst="ellipse">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700" b="1">
                  <a:solidFill>
                    <a:srgbClr val="404040"/>
                  </a:solidFill>
                  <a:latin typeface="Century Gothic" panose="020B0502020202020204" pitchFamily="34" charset="0"/>
                </a:rPr>
                <a:t>  22%</a:t>
              </a:r>
            </a:p>
          </xdr:txBody>
        </xdr:sp>
        <xdr:sp macro="" textlink="">
          <xdr:nvSpPr>
            <xdr:cNvPr id="72" name="TextBox 40">
              <a:extLst>
                <a:ext uri="{FF2B5EF4-FFF2-40B4-BE49-F238E27FC236}">
                  <a16:creationId xmlns:a16="http://schemas.microsoft.com/office/drawing/2014/main" id="{BB63E127-EE1F-2538-38DC-9BA01C23CB17}"/>
                </a:ext>
              </a:extLst>
            </xdr:cNvPr>
            <xdr:cNvSpPr txBox="1"/>
          </xdr:nvSpPr>
          <xdr:spPr>
            <a:xfrm>
              <a:off x="1333238" y="2224250"/>
              <a:ext cx="529722" cy="247651"/>
            </a:xfrm>
            <a:prstGeom prst="ellipse">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700" b="1">
                  <a:solidFill>
                    <a:srgbClr val="404040"/>
                  </a:solidFill>
                  <a:latin typeface="Century Gothic" panose="020B0502020202020204" pitchFamily="34" charset="0"/>
                </a:rPr>
                <a:t> 60%</a:t>
              </a:r>
            </a:p>
          </xdr:txBody>
        </xdr:sp>
        <xdr:sp macro="" textlink="">
          <xdr:nvSpPr>
            <xdr:cNvPr id="73" name="TextBox 46">
              <a:extLst>
                <a:ext uri="{FF2B5EF4-FFF2-40B4-BE49-F238E27FC236}">
                  <a16:creationId xmlns:a16="http://schemas.microsoft.com/office/drawing/2014/main" id="{D0A6429B-F833-D215-328D-0EB587B2E8D5}"/>
                </a:ext>
              </a:extLst>
            </xdr:cNvPr>
            <xdr:cNvSpPr txBox="1"/>
          </xdr:nvSpPr>
          <xdr:spPr>
            <a:xfrm>
              <a:off x="1484858" y="2123037"/>
              <a:ext cx="571726" cy="323605"/>
            </a:xfrm>
            <a:prstGeom prst="ellipse">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700" b="1">
                  <a:solidFill>
                    <a:srgbClr val="404040"/>
                  </a:solidFill>
                  <a:latin typeface="Century Gothic" panose="020B0502020202020204" pitchFamily="34" charset="0"/>
                </a:rPr>
                <a:t>  11%</a:t>
              </a:r>
            </a:p>
          </xdr:txBody>
        </xdr:sp>
        <xdr:sp macro="" textlink="">
          <xdr:nvSpPr>
            <xdr:cNvPr id="74" name="TextBox 58">
              <a:extLst>
                <a:ext uri="{FF2B5EF4-FFF2-40B4-BE49-F238E27FC236}">
                  <a16:creationId xmlns:a16="http://schemas.microsoft.com/office/drawing/2014/main" id="{8BD517A6-22C4-1D53-35B0-051F8AF461CE}"/>
                </a:ext>
              </a:extLst>
            </xdr:cNvPr>
            <xdr:cNvSpPr txBox="1"/>
          </xdr:nvSpPr>
          <xdr:spPr>
            <a:xfrm>
              <a:off x="2103126" y="2183759"/>
              <a:ext cx="571501" cy="323850"/>
            </a:xfrm>
            <a:prstGeom prst="ellipse">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700" b="1" i="0">
                  <a:solidFill>
                    <a:srgbClr val="404040"/>
                  </a:solidFill>
                  <a:latin typeface="Century Gothic" panose="020B0502020202020204" pitchFamily="34" charset="0"/>
                </a:rPr>
                <a:t>7%</a:t>
              </a:r>
            </a:p>
          </xdr:txBody>
        </xdr:sp>
        <xdr:sp macro="" textlink="">
          <xdr:nvSpPr>
            <xdr:cNvPr id="75" name="TextBox 66">
              <a:extLst>
                <a:ext uri="{FF2B5EF4-FFF2-40B4-BE49-F238E27FC236}">
                  <a16:creationId xmlns:a16="http://schemas.microsoft.com/office/drawing/2014/main" id="{8E978EFA-2371-28AD-8DDE-9DCCE6EDD2CC}"/>
                </a:ext>
              </a:extLst>
            </xdr:cNvPr>
            <xdr:cNvSpPr txBox="1"/>
          </xdr:nvSpPr>
          <xdr:spPr>
            <a:xfrm>
              <a:off x="2437032" y="2148385"/>
              <a:ext cx="571501" cy="443582"/>
            </a:xfrm>
            <a:prstGeom prst="ellipse">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700" b="1">
                  <a:solidFill>
                    <a:srgbClr val="404040"/>
                  </a:solidFill>
                  <a:latin typeface="Century Gothic" panose="020B0502020202020204" pitchFamily="34" charset="0"/>
                </a:rPr>
                <a:t>  10%</a:t>
              </a:r>
            </a:p>
          </xdr:txBody>
        </xdr:sp>
        <xdr:sp macro="" textlink="">
          <xdr:nvSpPr>
            <xdr:cNvPr id="76" name="TextBox 69">
              <a:extLst>
                <a:ext uri="{FF2B5EF4-FFF2-40B4-BE49-F238E27FC236}">
                  <a16:creationId xmlns:a16="http://schemas.microsoft.com/office/drawing/2014/main" id="{186C0996-5040-2AFA-F543-0B107F910FAF}"/>
                </a:ext>
              </a:extLst>
            </xdr:cNvPr>
            <xdr:cNvSpPr txBox="1"/>
          </xdr:nvSpPr>
          <xdr:spPr>
            <a:xfrm>
              <a:off x="2645480" y="2092164"/>
              <a:ext cx="571501" cy="323850"/>
            </a:xfrm>
            <a:prstGeom prst="ellipse">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700" b="1">
                  <a:solidFill>
                    <a:srgbClr val="404040"/>
                  </a:solidFill>
                  <a:latin typeface="Century Gothic" panose="020B0502020202020204" pitchFamily="34" charset="0"/>
                </a:rPr>
                <a:t>  28%</a:t>
              </a:r>
            </a:p>
          </xdr:txBody>
        </xdr:sp>
        <xdr:sp macro="" textlink="">
          <xdr:nvSpPr>
            <xdr:cNvPr id="77" name="TextBox 72">
              <a:extLst>
                <a:ext uri="{FF2B5EF4-FFF2-40B4-BE49-F238E27FC236}">
                  <a16:creationId xmlns:a16="http://schemas.microsoft.com/office/drawing/2014/main" id="{72ABA558-BC9F-4B61-835D-4FE9E33F5FD1}"/>
                </a:ext>
              </a:extLst>
            </xdr:cNvPr>
            <xdr:cNvSpPr txBox="1"/>
          </xdr:nvSpPr>
          <xdr:spPr>
            <a:xfrm>
              <a:off x="2842553" y="2048309"/>
              <a:ext cx="571501" cy="323850"/>
            </a:xfrm>
            <a:prstGeom prst="ellipse">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700" b="1">
                  <a:solidFill>
                    <a:srgbClr val="404040"/>
                  </a:solidFill>
                  <a:latin typeface="Century Gothic" panose="020B0502020202020204" pitchFamily="34" charset="0"/>
                </a:rPr>
                <a:t>  15%</a:t>
              </a:r>
            </a:p>
          </xdr:txBody>
        </xdr:sp>
        <xdr:sp macro="" textlink="">
          <xdr:nvSpPr>
            <xdr:cNvPr id="78" name="TextBox 75">
              <a:extLst>
                <a:ext uri="{FF2B5EF4-FFF2-40B4-BE49-F238E27FC236}">
                  <a16:creationId xmlns:a16="http://schemas.microsoft.com/office/drawing/2014/main" id="{3197821C-045D-71A7-007E-696C395F7F19}"/>
                </a:ext>
              </a:extLst>
            </xdr:cNvPr>
            <xdr:cNvSpPr txBox="1"/>
          </xdr:nvSpPr>
          <xdr:spPr>
            <a:xfrm>
              <a:off x="3038108" y="2017836"/>
              <a:ext cx="610485" cy="349356"/>
            </a:xfrm>
            <a:prstGeom prst="ellipse">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700" b="1">
                  <a:solidFill>
                    <a:srgbClr val="404040"/>
                  </a:solidFill>
                  <a:latin typeface="Century Gothic" panose="020B0502020202020204" pitchFamily="34" charset="0"/>
                </a:rPr>
                <a:t>   19%</a:t>
              </a:r>
            </a:p>
          </xdr:txBody>
        </xdr:sp>
        <xdr:sp macro="" textlink="">
          <xdr:nvSpPr>
            <xdr:cNvPr id="79" name="TextBox 81">
              <a:extLst>
                <a:ext uri="{FF2B5EF4-FFF2-40B4-BE49-F238E27FC236}">
                  <a16:creationId xmlns:a16="http://schemas.microsoft.com/office/drawing/2014/main" id="{608347D2-DA8E-38BB-8DB0-E70C3D61F9EB}"/>
                </a:ext>
              </a:extLst>
            </xdr:cNvPr>
            <xdr:cNvSpPr txBox="1"/>
          </xdr:nvSpPr>
          <xdr:spPr>
            <a:xfrm>
              <a:off x="3403416" y="1814861"/>
              <a:ext cx="723901" cy="438146"/>
            </a:xfrm>
            <a:prstGeom prst="ellipse">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700" b="1">
                  <a:solidFill>
                    <a:srgbClr val="404040"/>
                  </a:solidFill>
                  <a:latin typeface="Century Gothic" panose="020B0502020202020204" pitchFamily="34" charset="0"/>
                </a:rPr>
                <a:t>  43%</a:t>
              </a:r>
            </a:p>
          </xdr:txBody>
        </xdr:sp>
        <xdr:sp macro="" textlink="">
          <xdr:nvSpPr>
            <xdr:cNvPr id="80" name="TextBox 84">
              <a:extLst>
                <a:ext uri="{FF2B5EF4-FFF2-40B4-BE49-F238E27FC236}">
                  <a16:creationId xmlns:a16="http://schemas.microsoft.com/office/drawing/2014/main" id="{AD3F3C10-EEC9-C5AF-3779-ECF47A8CACE6}"/>
                </a:ext>
              </a:extLst>
            </xdr:cNvPr>
            <xdr:cNvSpPr txBox="1"/>
          </xdr:nvSpPr>
          <xdr:spPr>
            <a:xfrm>
              <a:off x="3632069" y="1764076"/>
              <a:ext cx="571501" cy="323850"/>
            </a:xfrm>
            <a:prstGeom prst="ellipse">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700" b="1">
                  <a:solidFill>
                    <a:srgbClr val="404040"/>
                  </a:solidFill>
                  <a:latin typeface="Century Gothic" panose="020B0502020202020204" pitchFamily="34" charset="0"/>
                </a:rPr>
                <a:t>  45%</a:t>
              </a:r>
            </a:p>
          </xdr:txBody>
        </xdr:sp>
        <xdr:sp macro="" textlink="">
          <xdr:nvSpPr>
            <xdr:cNvPr id="81" name="TextBox 87">
              <a:extLst>
                <a:ext uri="{FF2B5EF4-FFF2-40B4-BE49-F238E27FC236}">
                  <a16:creationId xmlns:a16="http://schemas.microsoft.com/office/drawing/2014/main" id="{E0B0CDB9-C595-8F37-552A-1EE0F4493159}"/>
                </a:ext>
              </a:extLst>
            </xdr:cNvPr>
            <xdr:cNvSpPr txBox="1"/>
          </xdr:nvSpPr>
          <xdr:spPr>
            <a:xfrm>
              <a:off x="3845007" y="1794075"/>
              <a:ext cx="549837" cy="323850"/>
            </a:xfrm>
            <a:prstGeom prst="ellipse">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700" b="1">
                  <a:solidFill>
                    <a:srgbClr val="404040"/>
                  </a:solidFill>
                  <a:latin typeface="Century Gothic" panose="020B0502020202020204" pitchFamily="34" charset="0"/>
                </a:rPr>
                <a:t>  3%</a:t>
              </a:r>
            </a:p>
          </xdr:txBody>
        </xdr:sp>
      </xdr:grpSp>
      <xdr:cxnSp macro="">
        <xdr:nvCxnSpPr>
          <xdr:cNvPr id="60" name="Straight Arrow Connector 22">
            <a:extLst>
              <a:ext uri="{FF2B5EF4-FFF2-40B4-BE49-F238E27FC236}">
                <a16:creationId xmlns:a16="http://schemas.microsoft.com/office/drawing/2014/main" id="{21C2C000-127C-48F6-AE35-B3052CEE34D9}"/>
              </a:ext>
            </a:extLst>
          </xdr:cNvPr>
          <xdr:cNvCxnSpPr/>
        </xdr:nvCxnSpPr>
        <xdr:spPr>
          <a:xfrm flipH="1" flipV="1">
            <a:off x="5137185" y="1585745"/>
            <a:ext cx="114" cy="650563"/>
          </a:xfrm>
          <a:prstGeom prst="straightConnector1">
            <a:avLst/>
          </a:prstGeom>
          <a:ln w="38100">
            <a:solidFill>
              <a:srgbClr val="83082A"/>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3851930</xdr:colOff>
      <xdr:row>8</xdr:row>
      <xdr:rowOff>134930</xdr:rowOff>
    </xdr:from>
    <xdr:to>
      <xdr:col>1</xdr:col>
      <xdr:colOff>3856490</xdr:colOff>
      <xdr:row>10</xdr:row>
      <xdr:rowOff>179987</xdr:rowOff>
    </xdr:to>
    <xdr:cxnSp macro="">
      <xdr:nvCxnSpPr>
        <xdr:cNvPr id="86" name="Straight Arrow Connector 22">
          <a:extLst>
            <a:ext uri="{FF2B5EF4-FFF2-40B4-BE49-F238E27FC236}">
              <a16:creationId xmlns:a16="http://schemas.microsoft.com/office/drawing/2014/main" id="{6C494167-5DD6-5AAC-60FB-305209523A5A}"/>
            </a:ext>
          </a:extLst>
        </xdr:cNvPr>
        <xdr:cNvCxnSpPr/>
      </xdr:nvCxnSpPr>
      <xdr:spPr>
        <a:xfrm flipV="1">
          <a:off x="4613930" y="1944680"/>
          <a:ext cx="4560" cy="410817"/>
        </a:xfrm>
        <a:prstGeom prst="straightConnector1">
          <a:avLst/>
        </a:prstGeom>
        <a:ln w="38100">
          <a:solidFill>
            <a:srgbClr val="83082A"/>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244133</xdr:colOff>
      <xdr:row>5</xdr:row>
      <xdr:rowOff>68618</xdr:rowOff>
    </xdr:from>
    <xdr:to>
      <xdr:col>1</xdr:col>
      <xdr:colOff>7096697</xdr:colOff>
      <xdr:row>36</xdr:row>
      <xdr:rowOff>132984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834683" y="1011593"/>
          <a:ext cx="6854469" cy="5731741"/>
          <a:chOff x="462447" y="528762"/>
          <a:chExt cx="7675917" cy="5750783"/>
        </a:xfrm>
      </xdr:grpSpPr>
      <xdr:sp macro="" textlink="">
        <xdr:nvSpPr>
          <xdr:cNvPr id="3" name="CÁCERES">
            <a:extLst>
              <a:ext uri="{FF2B5EF4-FFF2-40B4-BE49-F238E27FC236}">
                <a16:creationId xmlns:a16="http://schemas.microsoft.com/office/drawing/2014/main" id="{00000000-0008-0000-0A00-000003000000}"/>
              </a:ext>
            </a:extLst>
          </xdr:cNvPr>
          <xdr:cNvSpPr>
            <a:spLocks/>
          </xdr:cNvSpPr>
        </xdr:nvSpPr>
        <xdr:spPr bwMode="gray">
          <a:xfrm>
            <a:off x="2824971" y="528762"/>
            <a:ext cx="4394970" cy="3213967"/>
          </a:xfrm>
          <a:custGeom>
            <a:avLst/>
            <a:gdLst/>
            <a:ahLst/>
            <a:cxnLst>
              <a:cxn ang="0">
                <a:pos x="684" y="154"/>
              </a:cxn>
              <a:cxn ang="0">
                <a:pos x="688" y="196"/>
              </a:cxn>
              <a:cxn ang="0">
                <a:pos x="682" y="236"/>
              </a:cxn>
              <a:cxn ang="0">
                <a:pos x="708" y="260"/>
              </a:cxn>
              <a:cxn ang="0">
                <a:pos x="700" y="296"/>
              </a:cxn>
              <a:cxn ang="0">
                <a:pos x="718" y="326"/>
              </a:cxn>
              <a:cxn ang="0">
                <a:pos x="726" y="383"/>
              </a:cxn>
              <a:cxn ang="0">
                <a:pos x="776" y="443"/>
              </a:cxn>
              <a:cxn ang="0">
                <a:pos x="742" y="449"/>
              </a:cxn>
              <a:cxn ang="0">
                <a:pos x="714" y="481"/>
              </a:cxn>
              <a:cxn ang="0">
                <a:pos x="682" y="479"/>
              </a:cxn>
              <a:cxn ang="0">
                <a:pos x="652" y="499"/>
              </a:cxn>
              <a:cxn ang="0">
                <a:pos x="638" y="545"/>
              </a:cxn>
              <a:cxn ang="0">
                <a:pos x="588" y="541"/>
              </a:cxn>
              <a:cxn ang="0">
                <a:pos x="550" y="561"/>
              </a:cxn>
              <a:cxn ang="0">
                <a:pos x="520" y="555"/>
              </a:cxn>
              <a:cxn ang="0">
                <a:pos x="490" y="569"/>
              </a:cxn>
              <a:cxn ang="0">
                <a:pos x="446" y="545"/>
              </a:cxn>
              <a:cxn ang="0">
                <a:pos x="406" y="551"/>
              </a:cxn>
              <a:cxn ang="0">
                <a:pos x="378" y="519"/>
              </a:cxn>
              <a:cxn ang="0">
                <a:pos x="302" y="489"/>
              </a:cxn>
              <a:cxn ang="0">
                <a:pos x="242" y="489"/>
              </a:cxn>
              <a:cxn ang="0">
                <a:pos x="190" y="421"/>
              </a:cxn>
              <a:cxn ang="0">
                <a:pos x="148" y="443"/>
              </a:cxn>
              <a:cxn ang="0">
                <a:pos x="146" y="421"/>
              </a:cxn>
              <a:cxn ang="0">
                <a:pos x="132" y="413"/>
              </a:cxn>
              <a:cxn ang="0">
                <a:pos x="100" y="443"/>
              </a:cxn>
              <a:cxn ang="0">
                <a:pos x="84" y="449"/>
              </a:cxn>
              <a:cxn ang="0">
                <a:pos x="58" y="425"/>
              </a:cxn>
              <a:cxn ang="0">
                <a:pos x="54" y="375"/>
              </a:cxn>
              <a:cxn ang="0">
                <a:pos x="0" y="290"/>
              </a:cxn>
              <a:cxn ang="0">
                <a:pos x="60" y="306"/>
              </a:cxn>
              <a:cxn ang="0">
                <a:pos x="98" y="298"/>
              </a:cxn>
              <a:cxn ang="0">
                <a:pos x="142" y="302"/>
              </a:cxn>
              <a:cxn ang="0">
                <a:pos x="164" y="288"/>
              </a:cxn>
              <a:cxn ang="0">
                <a:pos x="170" y="248"/>
              </a:cxn>
              <a:cxn ang="0">
                <a:pos x="208" y="210"/>
              </a:cxn>
              <a:cxn ang="0">
                <a:pos x="208" y="156"/>
              </a:cxn>
              <a:cxn ang="0">
                <a:pos x="174" y="104"/>
              </a:cxn>
              <a:cxn ang="0">
                <a:pos x="176" y="82"/>
              </a:cxn>
              <a:cxn ang="0">
                <a:pos x="212" y="64"/>
              </a:cxn>
              <a:cxn ang="0">
                <a:pos x="244" y="78"/>
              </a:cxn>
              <a:cxn ang="0">
                <a:pos x="304" y="70"/>
              </a:cxn>
              <a:cxn ang="0">
                <a:pos x="358" y="34"/>
              </a:cxn>
              <a:cxn ang="0">
                <a:pos x="414" y="0"/>
              </a:cxn>
              <a:cxn ang="0">
                <a:pos x="450" y="14"/>
              </a:cxn>
              <a:cxn ang="0">
                <a:pos x="486" y="58"/>
              </a:cxn>
              <a:cxn ang="0">
                <a:pos x="524" y="62"/>
              </a:cxn>
              <a:cxn ang="0">
                <a:pos x="564" y="84"/>
              </a:cxn>
              <a:cxn ang="0">
                <a:pos x="612" y="112"/>
              </a:cxn>
              <a:cxn ang="0">
                <a:pos x="642" y="118"/>
              </a:cxn>
              <a:cxn ang="0">
                <a:pos x="662" y="110"/>
              </a:cxn>
              <a:cxn ang="0">
                <a:pos x="680" y="122"/>
              </a:cxn>
              <a:cxn ang="0">
                <a:pos x="684" y="154"/>
              </a:cxn>
            </a:cxnLst>
            <a:rect l="0" t="0" r="r" b="b"/>
            <a:pathLst>
              <a:path w="776" h="569">
                <a:moveTo>
                  <a:pt x="684" y="154"/>
                </a:moveTo>
                <a:lnTo>
                  <a:pt x="688" y="196"/>
                </a:lnTo>
                <a:lnTo>
                  <a:pt x="682" y="236"/>
                </a:lnTo>
                <a:lnTo>
                  <a:pt x="708" y="260"/>
                </a:lnTo>
                <a:lnTo>
                  <a:pt x="700" y="296"/>
                </a:lnTo>
                <a:lnTo>
                  <a:pt x="718" y="326"/>
                </a:lnTo>
                <a:lnTo>
                  <a:pt x="726" y="383"/>
                </a:lnTo>
                <a:lnTo>
                  <a:pt x="776" y="443"/>
                </a:lnTo>
                <a:lnTo>
                  <a:pt x="742" y="449"/>
                </a:lnTo>
                <a:lnTo>
                  <a:pt x="714" y="481"/>
                </a:lnTo>
                <a:lnTo>
                  <a:pt x="682" y="479"/>
                </a:lnTo>
                <a:lnTo>
                  <a:pt x="652" y="499"/>
                </a:lnTo>
                <a:lnTo>
                  <a:pt x="638" y="545"/>
                </a:lnTo>
                <a:lnTo>
                  <a:pt x="588" y="541"/>
                </a:lnTo>
                <a:lnTo>
                  <a:pt x="550" y="561"/>
                </a:lnTo>
                <a:lnTo>
                  <a:pt x="520" y="555"/>
                </a:lnTo>
                <a:lnTo>
                  <a:pt x="490" y="569"/>
                </a:lnTo>
                <a:lnTo>
                  <a:pt x="446" y="545"/>
                </a:lnTo>
                <a:lnTo>
                  <a:pt x="406" y="551"/>
                </a:lnTo>
                <a:lnTo>
                  <a:pt x="378" y="519"/>
                </a:lnTo>
                <a:lnTo>
                  <a:pt x="302" y="489"/>
                </a:lnTo>
                <a:lnTo>
                  <a:pt x="242" y="489"/>
                </a:lnTo>
                <a:lnTo>
                  <a:pt x="190" y="421"/>
                </a:lnTo>
                <a:lnTo>
                  <a:pt x="148" y="443"/>
                </a:lnTo>
                <a:lnTo>
                  <a:pt x="146" y="421"/>
                </a:lnTo>
                <a:lnTo>
                  <a:pt x="132" y="413"/>
                </a:lnTo>
                <a:lnTo>
                  <a:pt x="100" y="443"/>
                </a:lnTo>
                <a:lnTo>
                  <a:pt x="84" y="449"/>
                </a:lnTo>
                <a:lnTo>
                  <a:pt x="58" y="425"/>
                </a:lnTo>
                <a:lnTo>
                  <a:pt x="54" y="375"/>
                </a:lnTo>
                <a:lnTo>
                  <a:pt x="0" y="290"/>
                </a:lnTo>
                <a:lnTo>
                  <a:pt x="60" y="306"/>
                </a:lnTo>
                <a:lnTo>
                  <a:pt x="98" y="298"/>
                </a:lnTo>
                <a:lnTo>
                  <a:pt x="142" y="302"/>
                </a:lnTo>
                <a:lnTo>
                  <a:pt x="164" y="288"/>
                </a:lnTo>
                <a:lnTo>
                  <a:pt x="170" y="248"/>
                </a:lnTo>
                <a:lnTo>
                  <a:pt x="208" y="210"/>
                </a:lnTo>
                <a:lnTo>
                  <a:pt x="208" y="156"/>
                </a:lnTo>
                <a:lnTo>
                  <a:pt x="174" y="104"/>
                </a:lnTo>
                <a:lnTo>
                  <a:pt x="176" y="82"/>
                </a:lnTo>
                <a:lnTo>
                  <a:pt x="212" y="64"/>
                </a:lnTo>
                <a:lnTo>
                  <a:pt x="244" y="78"/>
                </a:lnTo>
                <a:lnTo>
                  <a:pt x="304" y="70"/>
                </a:lnTo>
                <a:lnTo>
                  <a:pt x="358" y="34"/>
                </a:lnTo>
                <a:lnTo>
                  <a:pt x="414" y="0"/>
                </a:lnTo>
                <a:lnTo>
                  <a:pt x="450" y="14"/>
                </a:lnTo>
                <a:lnTo>
                  <a:pt x="486" y="58"/>
                </a:lnTo>
                <a:lnTo>
                  <a:pt x="524" y="62"/>
                </a:lnTo>
                <a:lnTo>
                  <a:pt x="564" y="84"/>
                </a:lnTo>
                <a:lnTo>
                  <a:pt x="612" y="112"/>
                </a:lnTo>
                <a:lnTo>
                  <a:pt x="642" y="118"/>
                </a:lnTo>
                <a:lnTo>
                  <a:pt x="662" y="110"/>
                </a:lnTo>
                <a:lnTo>
                  <a:pt x="680" y="122"/>
                </a:lnTo>
                <a:lnTo>
                  <a:pt x="684" y="154"/>
                </a:lnTo>
                <a:close/>
              </a:path>
            </a:pathLst>
          </a:custGeom>
          <a:solidFill>
            <a:srgbClr val="D9D9D9"/>
          </a:solidFill>
          <a:ln w="6350" cmpd="sng">
            <a:solidFill>
              <a:schemeClr val="bg1"/>
            </a:solidFill>
            <a:prstDash val="solid"/>
            <a:round/>
            <a:headEnd/>
            <a:tailEnd/>
          </a:ln>
        </xdr:spPr>
        <xdr:txBody>
          <a:bodyPr wrap="square"/>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sp macro="" textlink="">
        <xdr:nvSpPr>
          <xdr:cNvPr id="4" name="BADAJOZ">
            <a:extLst>
              <a:ext uri="{FF2B5EF4-FFF2-40B4-BE49-F238E27FC236}">
                <a16:creationId xmlns:a16="http://schemas.microsoft.com/office/drawing/2014/main" id="{00000000-0008-0000-0A00-000004000000}"/>
              </a:ext>
            </a:extLst>
          </xdr:cNvPr>
          <xdr:cNvSpPr>
            <a:spLocks/>
          </xdr:cNvSpPr>
        </xdr:nvSpPr>
        <xdr:spPr bwMode="gray">
          <a:xfrm>
            <a:off x="3023745" y="2877890"/>
            <a:ext cx="4638036" cy="3212014"/>
          </a:xfrm>
          <a:custGeom>
            <a:avLst/>
            <a:gdLst/>
            <a:ahLst/>
            <a:cxnLst>
              <a:cxn ang="0">
                <a:pos x="820" y="24"/>
              </a:cxn>
              <a:cxn ang="0">
                <a:pos x="820" y="82"/>
              </a:cxn>
              <a:cxn ang="0">
                <a:pos x="746" y="180"/>
              </a:cxn>
              <a:cxn ang="0">
                <a:pos x="746" y="244"/>
              </a:cxn>
              <a:cxn ang="0">
                <a:pos x="712" y="290"/>
              </a:cxn>
              <a:cxn ang="0">
                <a:pos x="688" y="318"/>
              </a:cxn>
              <a:cxn ang="0">
                <a:pos x="648" y="326"/>
              </a:cxn>
              <a:cxn ang="0">
                <a:pos x="634" y="356"/>
              </a:cxn>
              <a:cxn ang="0">
                <a:pos x="600" y="362"/>
              </a:cxn>
              <a:cxn ang="0">
                <a:pos x="538" y="420"/>
              </a:cxn>
              <a:cxn ang="0">
                <a:pos x="556" y="476"/>
              </a:cxn>
              <a:cxn ang="0">
                <a:pos x="536" y="516"/>
              </a:cxn>
              <a:cxn ang="0">
                <a:pos x="510" y="542"/>
              </a:cxn>
              <a:cxn ang="0">
                <a:pos x="482" y="540"/>
              </a:cxn>
              <a:cxn ang="0">
                <a:pos x="476" y="520"/>
              </a:cxn>
              <a:cxn ang="0">
                <a:pos x="444" y="520"/>
              </a:cxn>
              <a:cxn ang="0">
                <a:pos x="412" y="574"/>
              </a:cxn>
              <a:cxn ang="0">
                <a:pos x="354" y="576"/>
              </a:cxn>
              <a:cxn ang="0">
                <a:pos x="346" y="588"/>
              </a:cxn>
              <a:cxn ang="0">
                <a:pos x="286" y="566"/>
              </a:cxn>
              <a:cxn ang="0">
                <a:pos x="282" y="534"/>
              </a:cxn>
              <a:cxn ang="0">
                <a:pos x="246" y="556"/>
              </a:cxn>
              <a:cxn ang="0">
                <a:pos x="218" y="552"/>
              </a:cxn>
              <a:cxn ang="0">
                <a:pos x="220" y="516"/>
              </a:cxn>
              <a:cxn ang="0">
                <a:pos x="196" y="504"/>
              </a:cxn>
              <a:cxn ang="0">
                <a:pos x="148" y="506"/>
              </a:cxn>
              <a:cxn ang="0">
                <a:pos x="134" y="476"/>
              </a:cxn>
              <a:cxn ang="0">
                <a:pos x="106" y="460"/>
              </a:cxn>
              <a:cxn ang="0">
                <a:pos x="86" y="470"/>
              </a:cxn>
              <a:cxn ang="0">
                <a:pos x="48" y="460"/>
              </a:cxn>
              <a:cxn ang="0">
                <a:pos x="40" y="432"/>
              </a:cxn>
              <a:cxn ang="0">
                <a:pos x="0" y="352"/>
              </a:cxn>
              <a:cxn ang="0">
                <a:pos x="26" y="288"/>
              </a:cxn>
              <a:cxn ang="0">
                <a:pos x="34" y="248"/>
              </a:cxn>
              <a:cxn ang="0">
                <a:pos x="74" y="220"/>
              </a:cxn>
              <a:cxn ang="0">
                <a:pos x="102" y="186"/>
              </a:cxn>
              <a:cxn ang="0">
                <a:pos x="110" y="124"/>
              </a:cxn>
              <a:cxn ang="0">
                <a:pos x="72" y="118"/>
              </a:cxn>
              <a:cxn ang="0">
                <a:pos x="52" y="68"/>
              </a:cxn>
              <a:cxn ang="0">
                <a:pos x="50" y="36"/>
              </a:cxn>
              <a:cxn ang="0">
                <a:pos x="66" y="30"/>
              </a:cxn>
              <a:cxn ang="0">
                <a:pos x="98" y="0"/>
              </a:cxn>
              <a:cxn ang="0">
                <a:pos x="112" y="8"/>
              </a:cxn>
              <a:cxn ang="0">
                <a:pos x="114" y="30"/>
              </a:cxn>
              <a:cxn ang="0">
                <a:pos x="156" y="8"/>
              </a:cxn>
              <a:cxn ang="0">
                <a:pos x="208" y="76"/>
              </a:cxn>
              <a:cxn ang="0">
                <a:pos x="268" y="76"/>
              </a:cxn>
              <a:cxn ang="0">
                <a:pos x="344" y="106"/>
              </a:cxn>
              <a:cxn ang="0">
                <a:pos x="372" y="138"/>
              </a:cxn>
              <a:cxn ang="0">
                <a:pos x="412" y="132"/>
              </a:cxn>
              <a:cxn ang="0">
                <a:pos x="456" y="156"/>
              </a:cxn>
              <a:cxn ang="0">
                <a:pos x="486" y="142"/>
              </a:cxn>
              <a:cxn ang="0">
                <a:pos x="516" y="148"/>
              </a:cxn>
              <a:cxn ang="0">
                <a:pos x="554" y="128"/>
              </a:cxn>
              <a:cxn ang="0">
                <a:pos x="604" y="132"/>
              </a:cxn>
              <a:cxn ang="0">
                <a:pos x="618" y="86"/>
              </a:cxn>
              <a:cxn ang="0">
                <a:pos x="648" y="66"/>
              </a:cxn>
              <a:cxn ang="0">
                <a:pos x="680" y="68"/>
              </a:cxn>
              <a:cxn ang="0">
                <a:pos x="708" y="36"/>
              </a:cxn>
              <a:cxn ang="0">
                <a:pos x="742" y="30"/>
              </a:cxn>
              <a:cxn ang="0">
                <a:pos x="768" y="14"/>
              </a:cxn>
              <a:cxn ang="0">
                <a:pos x="800" y="38"/>
              </a:cxn>
              <a:cxn ang="0">
                <a:pos x="820" y="24"/>
              </a:cxn>
            </a:cxnLst>
            <a:rect l="0" t="0" r="r" b="b"/>
            <a:pathLst>
              <a:path w="820" h="588">
                <a:moveTo>
                  <a:pt x="820" y="24"/>
                </a:moveTo>
                <a:lnTo>
                  <a:pt x="820" y="82"/>
                </a:lnTo>
                <a:lnTo>
                  <a:pt x="746" y="180"/>
                </a:lnTo>
                <a:lnTo>
                  <a:pt x="746" y="244"/>
                </a:lnTo>
                <a:lnTo>
                  <a:pt x="712" y="290"/>
                </a:lnTo>
                <a:lnTo>
                  <a:pt x="688" y="318"/>
                </a:lnTo>
                <a:lnTo>
                  <a:pt x="648" y="326"/>
                </a:lnTo>
                <a:lnTo>
                  <a:pt x="634" y="356"/>
                </a:lnTo>
                <a:lnTo>
                  <a:pt x="600" y="362"/>
                </a:lnTo>
                <a:lnTo>
                  <a:pt x="538" y="420"/>
                </a:lnTo>
                <a:lnTo>
                  <a:pt x="556" y="476"/>
                </a:lnTo>
                <a:lnTo>
                  <a:pt x="536" y="516"/>
                </a:lnTo>
                <a:lnTo>
                  <a:pt x="510" y="542"/>
                </a:lnTo>
                <a:lnTo>
                  <a:pt x="482" y="540"/>
                </a:lnTo>
                <a:lnTo>
                  <a:pt x="476" y="520"/>
                </a:lnTo>
                <a:lnTo>
                  <a:pt x="444" y="520"/>
                </a:lnTo>
                <a:lnTo>
                  <a:pt x="412" y="574"/>
                </a:lnTo>
                <a:lnTo>
                  <a:pt x="354" y="576"/>
                </a:lnTo>
                <a:lnTo>
                  <a:pt x="346" y="588"/>
                </a:lnTo>
                <a:lnTo>
                  <a:pt x="286" y="566"/>
                </a:lnTo>
                <a:lnTo>
                  <a:pt x="282" y="534"/>
                </a:lnTo>
                <a:lnTo>
                  <a:pt x="246" y="556"/>
                </a:lnTo>
                <a:lnTo>
                  <a:pt x="218" y="552"/>
                </a:lnTo>
                <a:lnTo>
                  <a:pt x="220" y="516"/>
                </a:lnTo>
                <a:lnTo>
                  <a:pt x="196" y="504"/>
                </a:lnTo>
                <a:lnTo>
                  <a:pt x="148" y="506"/>
                </a:lnTo>
                <a:lnTo>
                  <a:pt x="134" y="476"/>
                </a:lnTo>
                <a:lnTo>
                  <a:pt x="106" y="460"/>
                </a:lnTo>
                <a:lnTo>
                  <a:pt x="86" y="470"/>
                </a:lnTo>
                <a:lnTo>
                  <a:pt x="48" y="460"/>
                </a:lnTo>
                <a:lnTo>
                  <a:pt x="40" y="432"/>
                </a:lnTo>
                <a:lnTo>
                  <a:pt x="0" y="352"/>
                </a:lnTo>
                <a:lnTo>
                  <a:pt x="26" y="288"/>
                </a:lnTo>
                <a:lnTo>
                  <a:pt x="34" y="248"/>
                </a:lnTo>
                <a:lnTo>
                  <a:pt x="74" y="220"/>
                </a:lnTo>
                <a:lnTo>
                  <a:pt x="102" y="186"/>
                </a:lnTo>
                <a:lnTo>
                  <a:pt x="110" y="124"/>
                </a:lnTo>
                <a:lnTo>
                  <a:pt x="72" y="118"/>
                </a:lnTo>
                <a:lnTo>
                  <a:pt x="52" y="68"/>
                </a:lnTo>
                <a:lnTo>
                  <a:pt x="50" y="36"/>
                </a:lnTo>
                <a:lnTo>
                  <a:pt x="66" y="30"/>
                </a:lnTo>
                <a:lnTo>
                  <a:pt x="98" y="0"/>
                </a:lnTo>
                <a:lnTo>
                  <a:pt x="112" y="8"/>
                </a:lnTo>
                <a:lnTo>
                  <a:pt x="114" y="30"/>
                </a:lnTo>
                <a:lnTo>
                  <a:pt x="156" y="8"/>
                </a:lnTo>
                <a:lnTo>
                  <a:pt x="208" y="76"/>
                </a:lnTo>
                <a:lnTo>
                  <a:pt x="268" y="76"/>
                </a:lnTo>
                <a:lnTo>
                  <a:pt x="344" y="106"/>
                </a:lnTo>
                <a:lnTo>
                  <a:pt x="372" y="138"/>
                </a:lnTo>
                <a:lnTo>
                  <a:pt x="412" y="132"/>
                </a:lnTo>
                <a:lnTo>
                  <a:pt x="456" y="156"/>
                </a:lnTo>
                <a:lnTo>
                  <a:pt x="486" y="142"/>
                </a:lnTo>
                <a:lnTo>
                  <a:pt x="516" y="148"/>
                </a:lnTo>
                <a:lnTo>
                  <a:pt x="554" y="128"/>
                </a:lnTo>
                <a:lnTo>
                  <a:pt x="604" y="132"/>
                </a:lnTo>
                <a:lnTo>
                  <a:pt x="618" y="86"/>
                </a:lnTo>
                <a:lnTo>
                  <a:pt x="648" y="66"/>
                </a:lnTo>
                <a:lnTo>
                  <a:pt x="680" y="68"/>
                </a:lnTo>
                <a:lnTo>
                  <a:pt x="708" y="36"/>
                </a:lnTo>
                <a:lnTo>
                  <a:pt x="742" y="30"/>
                </a:lnTo>
                <a:lnTo>
                  <a:pt x="768" y="14"/>
                </a:lnTo>
                <a:lnTo>
                  <a:pt x="800" y="38"/>
                </a:lnTo>
                <a:lnTo>
                  <a:pt x="820" y="24"/>
                </a:lnTo>
                <a:close/>
              </a:path>
            </a:pathLst>
          </a:custGeom>
          <a:solidFill>
            <a:srgbClr val="D9D9D9"/>
          </a:solidFill>
          <a:ln w="6350" cmpd="sng">
            <a:solidFill>
              <a:schemeClr val="bg1"/>
            </a:solidFill>
            <a:prstDash val="solid"/>
            <a:round/>
            <a:headEnd/>
            <a:tailEnd/>
          </a:ln>
        </xdr:spPr>
        <xdr:txBody>
          <a:bodyPr wrap="square"/>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grpSp>
        <xdr:nvGrpSpPr>
          <xdr:cNvPr id="5" name="Group 4">
            <a:extLst>
              <a:ext uri="{FF2B5EF4-FFF2-40B4-BE49-F238E27FC236}">
                <a16:creationId xmlns:a16="http://schemas.microsoft.com/office/drawing/2014/main" id="{00000000-0008-0000-0A00-000005000000}"/>
              </a:ext>
            </a:extLst>
          </xdr:cNvPr>
          <xdr:cNvGrpSpPr/>
        </xdr:nvGrpSpPr>
        <xdr:grpSpPr>
          <a:xfrm>
            <a:off x="6435505" y="4971988"/>
            <a:ext cx="1702859" cy="810474"/>
            <a:chOff x="6727539" y="4556901"/>
            <a:chExt cx="1702859" cy="810474"/>
          </a:xfrm>
        </xdr:grpSpPr>
        <xdr:sp macro="" textlink="">
          <xdr:nvSpPr>
            <xdr:cNvPr id="34" name="TextBox 348">
              <a:extLst>
                <a:ext uri="{FF2B5EF4-FFF2-40B4-BE49-F238E27FC236}">
                  <a16:creationId xmlns:a16="http://schemas.microsoft.com/office/drawing/2014/main" id="{00000000-0008-0000-0A00-000022000000}"/>
                </a:ext>
              </a:extLst>
            </xdr:cNvPr>
            <xdr:cNvSpPr txBox="1"/>
          </xdr:nvSpPr>
          <xdr:spPr>
            <a:xfrm>
              <a:off x="7014677" y="4556901"/>
              <a:ext cx="1415721" cy="665025"/>
            </a:xfrm>
            <a:prstGeom prst="rect">
              <a:avLst/>
            </a:prstGeom>
            <a:noFill/>
          </xdr:spPr>
          <xdr:txBody>
            <a:bodyPr wrap="square" lIns="0" tIns="0" rIns="0" bIns="0" rtlCol="0">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spcAft>
                  <a:spcPts val="900"/>
                </a:spcAft>
              </a:pPr>
              <a:r>
                <a:rPr lang="es-ES" sz="900">
                  <a:latin typeface="Century Gothic" panose="020B0502020202020204" pitchFamily="34" charset="0"/>
                </a:rPr>
                <a:t>Hospitales</a:t>
              </a:r>
            </a:p>
            <a:p>
              <a:pPr>
                <a:spcAft>
                  <a:spcPts val="900"/>
                </a:spcAft>
              </a:pPr>
              <a:r>
                <a:rPr lang="es-ES" sz="900">
                  <a:latin typeface="Century Gothic" panose="020B0502020202020204" pitchFamily="34" charset="0"/>
                </a:rPr>
                <a:t>Centros Sociosanitarios</a:t>
              </a:r>
            </a:p>
            <a:p>
              <a:pPr>
                <a:spcAft>
                  <a:spcPts val="900"/>
                </a:spcAft>
              </a:pPr>
              <a:r>
                <a:rPr lang="es-ES" sz="900">
                  <a:latin typeface="Century Gothic" panose="020B0502020202020204" pitchFamily="34" charset="0"/>
                </a:rPr>
                <a:t>Centros de Atención Primaria</a:t>
              </a:r>
            </a:p>
            <a:p>
              <a:pPr>
                <a:spcAft>
                  <a:spcPts val="900"/>
                </a:spcAft>
              </a:pPr>
              <a:r>
                <a:rPr lang="es-ES" sz="900">
                  <a:latin typeface="Century Gothic" panose="020B0502020202020204" pitchFamily="34" charset="0"/>
                </a:rPr>
                <a:t>Entrevistas telemáticas</a:t>
              </a:r>
            </a:p>
            <a:p>
              <a:pPr>
                <a:spcAft>
                  <a:spcPts val="900"/>
                </a:spcAft>
              </a:pPr>
              <a:endParaRPr lang="es-ES" sz="1200">
                <a:latin typeface="Century Gothic" panose="020B0502020202020204" pitchFamily="34" charset="0"/>
              </a:endParaRPr>
            </a:p>
            <a:p>
              <a:pPr>
                <a:spcAft>
                  <a:spcPts val="900"/>
                </a:spcAft>
              </a:pPr>
              <a:endParaRPr lang="es-ES" sz="1200" b="1">
                <a:latin typeface="Century Gothic" panose="020B0502020202020204" pitchFamily="34" charset="0"/>
              </a:endParaRPr>
            </a:p>
          </xdr:txBody>
        </xdr:sp>
        <xdr:sp macro="" textlink="">
          <xdr:nvSpPr>
            <xdr:cNvPr id="35" name="Rectangle 34">
              <a:extLst>
                <a:ext uri="{FF2B5EF4-FFF2-40B4-BE49-F238E27FC236}">
                  <a16:creationId xmlns:a16="http://schemas.microsoft.com/office/drawing/2014/main" id="{00000000-0008-0000-0A00-000023000000}"/>
                </a:ext>
              </a:extLst>
            </xdr:cNvPr>
            <xdr:cNvSpPr/>
          </xdr:nvSpPr>
          <xdr:spPr>
            <a:xfrm>
              <a:off x="6727951" y="4565413"/>
              <a:ext cx="229555" cy="121921"/>
            </a:xfrm>
            <a:prstGeom prst="rect">
              <a:avLst/>
            </a:prstGeom>
            <a:solidFill>
              <a:srgbClr val="DD7784"/>
            </a:solidFill>
            <a:ln w="12700" cap="flat" cmpd="sng" algn="ctr">
              <a:solidFill>
                <a:schemeClr val="bg1"/>
              </a:solidFill>
              <a:prstDash val="solid"/>
              <a:miter lim="800000"/>
            </a:ln>
            <a:effectLst/>
          </xdr:spPr>
          <xdr:txBody>
            <a:bodyPr wrap="square" rtlCol="0" anchor="ct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prstClr val="white"/>
                </a:solidFill>
                <a:effectLst/>
                <a:uLnTx/>
                <a:uFillTx/>
                <a:latin typeface="Calibri" panose="020F0502020204030204"/>
                <a:ea typeface="+mn-ea"/>
                <a:cs typeface="+mn-cs"/>
              </a:endParaRPr>
            </a:p>
          </xdr:txBody>
        </xdr:sp>
        <xdr:sp macro="" textlink="">
          <xdr:nvSpPr>
            <xdr:cNvPr id="36" name="Rectangle 35">
              <a:extLst>
                <a:ext uri="{FF2B5EF4-FFF2-40B4-BE49-F238E27FC236}">
                  <a16:creationId xmlns:a16="http://schemas.microsoft.com/office/drawing/2014/main" id="{00000000-0008-0000-0A00-000024000000}"/>
                </a:ext>
              </a:extLst>
            </xdr:cNvPr>
            <xdr:cNvSpPr/>
          </xdr:nvSpPr>
          <xdr:spPr>
            <a:xfrm>
              <a:off x="6728421" y="4860378"/>
              <a:ext cx="229555" cy="121921"/>
            </a:xfrm>
            <a:prstGeom prst="rect">
              <a:avLst/>
            </a:prstGeom>
            <a:solidFill>
              <a:srgbClr val="B32F3E"/>
            </a:solidFill>
            <a:ln w="12700" cap="flat" cmpd="sng" algn="ctr">
              <a:solidFill>
                <a:schemeClr val="bg1"/>
              </a:solidFill>
              <a:prstDash val="solid"/>
              <a:miter lim="800000"/>
            </a:ln>
            <a:effectLst/>
          </xdr:spPr>
          <xdr:txBody>
            <a:bodyPr wrap="square" rtlCol="0" anchor="ct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prstClr val="white"/>
                </a:solidFill>
                <a:effectLst/>
                <a:uLnTx/>
                <a:uFillTx/>
                <a:latin typeface="Calibri" panose="020F0502020204030204"/>
                <a:ea typeface="+mn-ea"/>
                <a:cs typeface="+mn-cs"/>
              </a:endParaRPr>
            </a:p>
          </xdr:txBody>
        </xdr:sp>
        <xdr:sp macro="" textlink="">
          <xdr:nvSpPr>
            <xdr:cNvPr id="37" name="Rectangle 36">
              <a:extLst>
                <a:ext uri="{FF2B5EF4-FFF2-40B4-BE49-F238E27FC236}">
                  <a16:creationId xmlns:a16="http://schemas.microsoft.com/office/drawing/2014/main" id="{00000000-0008-0000-0A00-000025000000}"/>
                </a:ext>
              </a:extLst>
            </xdr:cNvPr>
            <xdr:cNvSpPr/>
          </xdr:nvSpPr>
          <xdr:spPr>
            <a:xfrm>
              <a:off x="6727539" y="5245371"/>
              <a:ext cx="229672" cy="122004"/>
            </a:xfrm>
            <a:prstGeom prst="rect">
              <a:avLst/>
            </a:prstGeom>
            <a:solidFill>
              <a:srgbClr val="591B23"/>
            </a:solidFill>
            <a:ln w="12700" cap="flat" cmpd="sng" algn="ctr">
              <a:solidFill>
                <a:schemeClr val="bg1"/>
              </a:solidFill>
              <a:prstDash val="solid"/>
              <a:miter lim="800000"/>
            </a:ln>
            <a:effectLst/>
          </xdr:spPr>
          <xdr:txBody>
            <a:bodyPr wrap="square" rtlCol="0" anchor="ct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s-ES" sz="1800" b="0" i="0" u="none" strike="noStrike" kern="0" cap="none" spc="0" normalizeH="0" baseline="0">
                <a:ln>
                  <a:noFill/>
                </a:ln>
                <a:solidFill>
                  <a:prstClr val="white"/>
                </a:solidFill>
                <a:effectLst/>
                <a:uLnTx/>
                <a:uFillTx/>
                <a:latin typeface="Calibri" panose="020F0502020204030204"/>
                <a:ea typeface="+mn-ea"/>
                <a:cs typeface="+mn-cs"/>
              </a:endParaRPr>
            </a:p>
          </xdr:txBody>
        </xdr:sp>
      </xdr:grpSp>
      <xdr:sp macro="" textlink="">
        <xdr:nvSpPr>
          <xdr:cNvPr id="6" name="TextBox 352">
            <a:extLst>
              <a:ext uri="{FF2B5EF4-FFF2-40B4-BE49-F238E27FC236}">
                <a16:creationId xmlns:a16="http://schemas.microsoft.com/office/drawing/2014/main" id="{00000000-0008-0000-0A00-000006000000}"/>
              </a:ext>
            </a:extLst>
          </xdr:cNvPr>
          <xdr:cNvSpPr txBox="1"/>
        </xdr:nvSpPr>
        <xdr:spPr>
          <a:xfrm>
            <a:off x="468967" y="606696"/>
            <a:ext cx="2246573" cy="3465095"/>
          </a:xfrm>
          <a:prstGeom prst="rect">
            <a:avLst/>
          </a:prstGeom>
          <a:noFill/>
        </xdr:spPr>
        <xdr:txBody>
          <a:bodyPr wrap="square" lIns="0" tIns="0" rIns="0" bIns="0" rtlCol="0">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spcAft>
                <a:spcPts val="900"/>
              </a:spcAft>
            </a:pPr>
            <a:r>
              <a:rPr lang="es-ES" sz="900" b="1">
                <a:solidFill>
                  <a:srgbClr val="83082A"/>
                </a:solidFill>
                <a:latin typeface="Century Gothic" panose="020B0502020202020204" pitchFamily="34" charset="0"/>
              </a:rPr>
              <a:t>Hospitales</a:t>
            </a:r>
          </a:p>
          <a:p>
            <a:pPr marL="228600" indent="-228600">
              <a:spcAft>
                <a:spcPts val="900"/>
              </a:spcAft>
              <a:buAutoNum type="arabicPeriod"/>
            </a:pPr>
            <a:r>
              <a:rPr lang="es-ES" sz="900">
                <a:latin typeface="Century Gothic" panose="020B0502020202020204" pitchFamily="34" charset="0"/>
              </a:rPr>
              <a:t>Hospital Universitario de Badajoz</a:t>
            </a:r>
          </a:p>
          <a:p>
            <a:pPr marL="228600" indent="-228600">
              <a:spcAft>
                <a:spcPts val="900"/>
              </a:spcAft>
              <a:buAutoNum type="arabicPeriod"/>
            </a:pPr>
            <a:r>
              <a:rPr lang="es-ES" sz="900">
                <a:latin typeface="Century Gothic" panose="020B0502020202020204" pitchFamily="34" charset="0"/>
              </a:rPr>
              <a:t>Hospital de Don Benito - Villanueva</a:t>
            </a:r>
          </a:p>
          <a:p>
            <a:pPr>
              <a:spcBef>
                <a:spcPts val="1200"/>
              </a:spcBef>
              <a:spcAft>
                <a:spcPts val="900"/>
              </a:spcAft>
            </a:pPr>
            <a:r>
              <a:rPr lang="es-ES" sz="900" b="1">
                <a:solidFill>
                  <a:srgbClr val="83082A"/>
                </a:solidFill>
                <a:latin typeface="Century Gothic" panose="020B0502020202020204" pitchFamily="34" charset="0"/>
              </a:rPr>
              <a:t>Centros de Atención Primaria</a:t>
            </a:r>
          </a:p>
          <a:p>
            <a:pPr marL="228600" indent="-228600">
              <a:spcAft>
                <a:spcPts val="900"/>
              </a:spcAft>
              <a:buFont typeface="+mj-lt"/>
              <a:buAutoNum type="arabicPeriod" startAt="3"/>
            </a:pPr>
            <a:r>
              <a:rPr lang="es-ES" sz="900">
                <a:latin typeface="Century Gothic" panose="020B0502020202020204" pitchFamily="34" charset="0"/>
              </a:rPr>
              <a:t>Mérida II – San Luis</a:t>
            </a:r>
          </a:p>
          <a:p>
            <a:pPr marL="228600" indent="-228600">
              <a:spcAft>
                <a:spcPts val="900"/>
              </a:spcAft>
              <a:buFont typeface="+mj-lt"/>
              <a:buAutoNum type="arabicPeriod" startAt="3"/>
            </a:pPr>
            <a:r>
              <a:rPr lang="es-ES" sz="900">
                <a:latin typeface="Century Gothic" panose="020B0502020202020204" pitchFamily="34" charset="0"/>
              </a:rPr>
              <a:t>Olivenza</a:t>
            </a:r>
          </a:p>
          <a:p>
            <a:pPr marL="228600" indent="-228600">
              <a:spcAft>
                <a:spcPts val="900"/>
              </a:spcAft>
              <a:buFont typeface="+mj-lt"/>
              <a:buAutoNum type="arabicPeriod" startAt="3"/>
            </a:pPr>
            <a:r>
              <a:rPr lang="es-ES" sz="900">
                <a:latin typeface="Century Gothic" panose="020B0502020202020204" pitchFamily="34" charset="0"/>
              </a:rPr>
              <a:t>Navalmoral de la Mata</a:t>
            </a:r>
          </a:p>
          <a:p>
            <a:pPr marL="228600" indent="-228600">
              <a:spcAft>
                <a:spcPts val="900"/>
              </a:spcAft>
              <a:buFont typeface="+mj-lt"/>
              <a:buAutoNum type="arabicPeriod" startAt="3"/>
            </a:pPr>
            <a:r>
              <a:rPr lang="es-ES" sz="900">
                <a:latin typeface="Century Gothic" panose="020B0502020202020204" pitchFamily="34" charset="0"/>
              </a:rPr>
              <a:t>Nuevo Cáceres</a:t>
            </a:r>
          </a:p>
          <a:p>
            <a:pPr marL="228600" indent="-228600">
              <a:spcAft>
                <a:spcPts val="900"/>
              </a:spcAft>
              <a:buFont typeface="+mj-lt"/>
              <a:buAutoNum type="arabicPeriod" startAt="3"/>
            </a:pPr>
            <a:r>
              <a:rPr lang="es-ES" sz="900">
                <a:latin typeface="Century Gothic" panose="020B0502020202020204" pitchFamily="34" charset="0"/>
              </a:rPr>
              <a:t>El Progreso</a:t>
            </a:r>
          </a:p>
          <a:p>
            <a:pPr>
              <a:spcAft>
                <a:spcPts val="900"/>
              </a:spcAft>
            </a:pPr>
            <a:endParaRPr lang="es-ES" sz="900">
              <a:latin typeface="Century Gothic" panose="020B0502020202020204" pitchFamily="34" charset="0"/>
            </a:endParaRPr>
          </a:p>
          <a:p>
            <a:pPr>
              <a:spcAft>
                <a:spcPts val="900"/>
              </a:spcAft>
            </a:pPr>
            <a:endParaRPr lang="es-ES" sz="900" b="1">
              <a:latin typeface="Century Gothic" panose="020B0502020202020204" pitchFamily="34" charset="0"/>
            </a:endParaRPr>
          </a:p>
        </xdr:txBody>
      </xdr:sp>
      <xdr:sp macro="" textlink="">
        <xdr:nvSpPr>
          <xdr:cNvPr id="7" name="TextBox 353">
            <a:extLst>
              <a:ext uri="{FF2B5EF4-FFF2-40B4-BE49-F238E27FC236}">
                <a16:creationId xmlns:a16="http://schemas.microsoft.com/office/drawing/2014/main" id="{00000000-0008-0000-0A00-000007000000}"/>
              </a:ext>
            </a:extLst>
          </xdr:cNvPr>
          <xdr:cNvSpPr txBox="1"/>
        </xdr:nvSpPr>
        <xdr:spPr>
          <a:xfrm>
            <a:off x="462447" y="3521448"/>
            <a:ext cx="2288439" cy="2200444"/>
          </a:xfrm>
          <a:prstGeom prst="rect">
            <a:avLst/>
          </a:prstGeom>
          <a:noFill/>
        </xdr:spPr>
        <xdr:txBody>
          <a:bodyPr wrap="square" lIns="0" tIns="0" rIns="0" bIns="0" rtlCol="0">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spcAft>
                <a:spcPts val="900"/>
              </a:spcAft>
            </a:pPr>
            <a:r>
              <a:rPr lang="es-ES" sz="900" b="1">
                <a:solidFill>
                  <a:srgbClr val="83082A"/>
                </a:solidFill>
                <a:latin typeface="Century Gothic" panose="020B0502020202020204" pitchFamily="34" charset="0"/>
              </a:rPr>
              <a:t>Centros Sociosanitarios</a:t>
            </a:r>
          </a:p>
          <a:p>
            <a:pPr marL="228600" indent="-228600">
              <a:spcAft>
                <a:spcPts val="900"/>
              </a:spcAft>
              <a:buFont typeface="+mj-lt"/>
              <a:buAutoNum type="arabicPeriod" startAt="8"/>
            </a:pPr>
            <a:r>
              <a:rPr lang="es-ES" sz="900">
                <a:latin typeface="Century Gothic" panose="020B0502020202020204" pitchFamily="34" charset="0"/>
              </a:rPr>
              <a:t>Centro Residencial el Cuartillo</a:t>
            </a:r>
          </a:p>
          <a:p>
            <a:pPr marL="228600" indent="-228600">
              <a:spcAft>
                <a:spcPts val="900"/>
              </a:spcAft>
              <a:buAutoNum type="arabicPeriod" startAt="8"/>
            </a:pPr>
            <a:r>
              <a:rPr lang="es-ES" sz="900">
                <a:latin typeface="Century Gothic" panose="020B0502020202020204" pitchFamily="34" charset="0"/>
              </a:rPr>
              <a:t>Residencia de Mayores Angelita Olgado</a:t>
            </a:r>
          </a:p>
          <a:p>
            <a:pPr marL="228600" indent="-228600">
              <a:spcAft>
                <a:spcPts val="900"/>
              </a:spcAft>
              <a:buAutoNum type="arabicPeriod" startAt="8"/>
            </a:pPr>
            <a:r>
              <a:rPr lang="es-ES" sz="900">
                <a:latin typeface="Century Gothic" panose="020B0502020202020204" pitchFamily="34" charset="0"/>
              </a:rPr>
              <a:t>Residencia de Mayores San Pedro de Alcántara</a:t>
            </a:r>
          </a:p>
          <a:p>
            <a:pPr marL="228600" indent="-228600">
              <a:spcAft>
                <a:spcPts val="900"/>
              </a:spcAft>
              <a:buAutoNum type="arabicPeriod" startAt="8"/>
            </a:pPr>
            <a:r>
              <a:rPr lang="es-ES" sz="900">
                <a:latin typeface="Century Gothic" panose="020B0502020202020204" pitchFamily="34" charset="0"/>
              </a:rPr>
              <a:t>Residencia de Mayores Nuestra Señora de Perales</a:t>
            </a:r>
          </a:p>
          <a:p>
            <a:pPr marL="228600" indent="-228600">
              <a:spcAft>
                <a:spcPts val="900"/>
              </a:spcAft>
              <a:buAutoNum type="arabicPeriod" startAt="8"/>
            </a:pPr>
            <a:r>
              <a:rPr lang="es-ES" sz="900">
                <a:latin typeface="Century Gothic" panose="020B0502020202020204" pitchFamily="34" charset="0"/>
              </a:rPr>
              <a:t>Residencia el Encinar de las Cruces</a:t>
            </a:r>
          </a:p>
          <a:p>
            <a:pPr marL="228600" indent="-228600">
              <a:spcAft>
                <a:spcPts val="900"/>
              </a:spcAft>
              <a:buAutoNum type="arabicPeriod" startAt="8"/>
            </a:pPr>
            <a:r>
              <a:rPr lang="es-ES" sz="900">
                <a:latin typeface="Century Gothic" panose="020B0502020202020204" pitchFamily="34" charset="0"/>
              </a:rPr>
              <a:t>Residencia los Olivos</a:t>
            </a:r>
          </a:p>
          <a:p>
            <a:pPr marL="228600" indent="-228600">
              <a:spcAft>
                <a:spcPts val="900"/>
              </a:spcAft>
              <a:buAutoNum type="arabicPeriod" startAt="8"/>
            </a:pPr>
            <a:r>
              <a:rPr lang="es-ES" sz="900">
                <a:latin typeface="Century Gothic" panose="020B0502020202020204" pitchFamily="34" charset="0"/>
              </a:rPr>
              <a:t>Residencia de Casillas de Coria</a:t>
            </a:r>
          </a:p>
          <a:p>
            <a:pPr>
              <a:spcAft>
                <a:spcPts val="900"/>
              </a:spcAft>
            </a:pPr>
            <a:endParaRPr lang="es-ES" sz="900" b="1">
              <a:latin typeface="Century Gothic" panose="020B0502020202020204" pitchFamily="34" charset="0"/>
            </a:endParaRPr>
          </a:p>
        </xdr:txBody>
      </xdr:sp>
      <xdr:sp macro="" textlink="">
        <xdr:nvSpPr>
          <xdr:cNvPr id="8" name="Rectangle 7">
            <a:extLst>
              <a:ext uri="{FF2B5EF4-FFF2-40B4-BE49-F238E27FC236}">
                <a16:creationId xmlns:a16="http://schemas.microsoft.com/office/drawing/2014/main" id="{00000000-0008-0000-0A00-000008000000}"/>
              </a:ext>
            </a:extLst>
          </xdr:cNvPr>
          <xdr:cNvSpPr/>
        </xdr:nvSpPr>
        <xdr:spPr bwMode="ltGray">
          <a:xfrm>
            <a:off x="3692079" y="3710472"/>
            <a:ext cx="370875" cy="173369"/>
          </a:xfrm>
          <a:prstGeom prst="rect">
            <a:avLst/>
          </a:prstGeom>
          <a:solidFill>
            <a:srgbClr val="DD7784"/>
          </a:solidFill>
          <a:ln w="6350">
            <a:solidFill>
              <a:schemeClr val="bg1"/>
            </a:solidFill>
          </a:ln>
        </xdr:spPr>
        <xdr:style>
          <a:lnRef idx="2">
            <a:schemeClr val="accent1"/>
          </a:lnRef>
          <a:fillRef idx="1">
            <a:schemeClr val="lt1"/>
          </a:fillRef>
          <a:effectRef idx="0">
            <a:schemeClr val="accent1"/>
          </a:effectRef>
          <a:fontRef idx="minor">
            <a:schemeClr val="dk1"/>
          </a:fontRef>
        </xdr:style>
        <xdr:txBody>
          <a:bodyPr wrap="square" rtlCol="0" anchor="ctr"/>
          <a:lstStyle>
            <a:defPPr>
              <a:defRPr lang="es-E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800" b="1">
                <a:solidFill>
                  <a:schemeClr val="tx1"/>
                </a:solidFill>
                <a:latin typeface="Century Gothic" panose="020B0502020202020204" pitchFamily="34" charset="0"/>
              </a:rPr>
              <a:t>1</a:t>
            </a:r>
          </a:p>
        </xdr:txBody>
      </xdr:sp>
      <xdr:sp macro="" textlink="">
        <xdr:nvSpPr>
          <xdr:cNvPr id="9" name="Rectangle 8">
            <a:extLst>
              <a:ext uri="{FF2B5EF4-FFF2-40B4-BE49-F238E27FC236}">
                <a16:creationId xmlns:a16="http://schemas.microsoft.com/office/drawing/2014/main" id="{00000000-0008-0000-0A00-000009000000}"/>
              </a:ext>
            </a:extLst>
          </xdr:cNvPr>
          <xdr:cNvSpPr/>
        </xdr:nvSpPr>
        <xdr:spPr bwMode="ltGray">
          <a:xfrm>
            <a:off x="5700516" y="3763906"/>
            <a:ext cx="370875" cy="173369"/>
          </a:xfrm>
          <a:prstGeom prst="rect">
            <a:avLst/>
          </a:prstGeom>
          <a:solidFill>
            <a:srgbClr val="DD7784"/>
          </a:solidFill>
          <a:ln w="6350">
            <a:solidFill>
              <a:schemeClr val="bg1"/>
            </a:solidFill>
          </a:ln>
        </xdr:spPr>
        <xdr:style>
          <a:lnRef idx="2">
            <a:schemeClr val="accent1"/>
          </a:lnRef>
          <a:fillRef idx="1">
            <a:schemeClr val="lt1"/>
          </a:fillRef>
          <a:effectRef idx="0">
            <a:schemeClr val="accent1"/>
          </a:effectRef>
          <a:fontRef idx="minor">
            <a:schemeClr val="dk1"/>
          </a:fontRef>
        </xdr:style>
        <xdr:txBody>
          <a:bodyPr wrap="square" rtlCol="0" anchor="ctr"/>
          <a:lstStyle>
            <a:defPPr>
              <a:defRPr lang="es-E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800" b="1">
                <a:solidFill>
                  <a:schemeClr val="tx1"/>
                </a:solidFill>
                <a:latin typeface="Century Gothic" panose="020B0502020202020204" pitchFamily="34" charset="0"/>
              </a:rPr>
              <a:t>2</a:t>
            </a:r>
          </a:p>
        </xdr:txBody>
      </xdr:sp>
      <xdr:sp macro="" textlink="">
        <xdr:nvSpPr>
          <xdr:cNvPr id="10" name="Rectangle 9">
            <a:extLst>
              <a:ext uri="{FF2B5EF4-FFF2-40B4-BE49-F238E27FC236}">
                <a16:creationId xmlns:a16="http://schemas.microsoft.com/office/drawing/2014/main" id="{00000000-0008-0000-0A00-00000A000000}"/>
              </a:ext>
            </a:extLst>
          </xdr:cNvPr>
          <xdr:cNvSpPr/>
        </xdr:nvSpPr>
        <xdr:spPr bwMode="ltGray">
          <a:xfrm>
            <a:off x="4646904" y="3620369"/>
            <a:ext cx="370875" cy="177787"/>
          </a:xfrm>
          <a:prstGeom prst="rect">
            <a:avLst/>
          </a:prstGeom>
          <a:solidFill>
            <a:srgbClr val="591B23"/>
          </a:solidFill>
          <a:ln w="6350">
            <a:solidFill>
              <a:schemeClr val="bg1"/>
            </a:solidFill>
          </a:ln>
        </xdr:spPr>
        <xdr:style>
          <a:lnRef idx="2">
            <a:schemeClr val="accent1"/>
          </a:lnRef>
          <a:fillRef idx="1">
            <a:schemeClr val="lt1"/>
          </a:fillRef>
          <a:effectRef idx="0">
            <a:schemeClr val="accent1"/>
          </a:effectRef>
          <a:fontRef idx="minor">
            <a:schemeClr val="dk1"/>
          </a:fontRef>
        </xdr:style>
        <xdr:txBody>
          <a:bodyPr wrap="square" rtlCol="0" anchor="ctr"/>
          <a:lstStyle>
            <a:defPPr>
              <a:defRPr lang="es-E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800" b="1">
                <a:solidFill>
                  <a:schemeClr val="bg1"/>
                </a:solidFill>
                <a:latin typeface="Century Gothic" panose="020B0502020202020204" pitchFamily="34" charset="0"/>
              </a:rPr>
              <a:t>3</a:t>
            </a:r>
          </a:p>
        </xdr:txBody>
      </xdr:sp>
      <xdr:sp macro="" textlink="">
        <xdr:nvSpPr>
          <xdr:cNvPr id="11" name="Rectangle 10">
            <a:extLst>
              <a:ext uri="{FF2B5EF4-FFF2-40B4-BE49-F238E27FC236}">
                <a16:creationId xmlns:a16="http://schemas.microsoft.com/office/drawing/2014/main" id="{00000000-0008-0000-0A00-00000B000000}"/>
              </a:ext>
            </a:extLst>
          </xdr:cNvPr>
          <xdr:cNvSpPr/>
        </xdr:nvSpPr>
        <xdr:spPr bwMode="ltGray">
          <a:xfrm>
            <a:off x="3490957" y="3987152"/>
            <a:ext cx="370875" cy="177787"/>
          </a:xfrm>
          <a:prstGeom prst="rect">
            <a:avLst/>
          </a:prstGeom>
          <a:solidFill>
            <a:srgbClr val="591B23"/>
          </a:solidFill>
          <a:ln w="6350">
            <a:solidFill>
              <a:schemeClr val="bg1"/>
            </a:solidFill>
          </a:ln>
        </xdr:spPr>
        <xdr:style>
          <a:lnRef idx="2">
            <a:schemeClr val="accent1"/>
          </a:lnRef>
          <a:fillRef idx="1">
            <a:schemeClr val="lt1"/>
          </a:fillRef>
          <a:effectRef idx="0">
            <a:schemeClr val="accent1"/>
          </a:effectRef>
          <a:fontRef idx="minor">
            <a:schemeClr val="dk1"/>
          </a:fontRef>
        </xdr:style>
        <xdr:txBody>
          <a:bodyPr wrap="square" rtlCol="0" anchor="ctr"/>
          <a:lstStyle>
            <a:defPPr>
              <a:defRPr lang="es-E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800" b="1">
                <a:solidFill>
                  <a:schemeClr val="bg1"/>
                </a:solidFill>
                <a:latin typeface="Century Gothic" panose="020B0502020202020204" pitchFamily="34" charset="0"/>
              </a:rPr>
              <a:t>4</a:t>
            </a:r>
          </a:p>
        </xdr:txBody>
      </xdr:sp>
      <xdr:sp macro="" textlink="">
        <xdr:nvSpPr>
          <xdr:cNvPr id="12" name="Rectangle 11">
            <a:extLst>
              <a:ext uri="{FF2B5EF4-FFF2-40B4-BE49-F238E27FC236}">
                <a16:creationId xmlns:a16="http://schemas.microsoft.com/office/drawing/2014/main" id="{00000000-0008-0000-0A00-00000C000000}"/>
              </a:ext>
            </a:extLst>
          </xdr:cNvPr>
          <xdr:cNvSpPr/>
        </xdr:nvSpPr>
        <xdr:spPr bwMode="ltGray">
          <a:xfrm>
            <a:off x="6037424" y="1686897"/>
            <a:ext cx="361780" cy="177787"/>
          </a:xfrm>
          <a:prstGeom prst="rect">
            <a:avLst/>
          </a:prstGeom>
          <a:solidFill>
            <a:srgbClr val="591B23"/>
          </a:solidFill>
          <a:ln w="6350">
            <a:solidFill>
              <a:schemeClr val="bg1"/>
            </a:solidFill>
          </a:ln>
        </xdr:spPr>
        <xdr:style>
          <a:lnRef idx="2">
            <a:schemeClr val="accent1"/>
          </a:lnRef>
          <a:fillRef idx="1">
            <a:schemeClr val="lt1"/>
          </a:fillRef>
          <a:effectRef idx="0">
            <a:schemeClr val="accent1"/>
          </a:effectRef>
          <a:fontRef idx="minor">
            <a:schemeClr val="dk1"/>
          </a:fontRef>
        </xdr:style>
        <xdr:txBody>
          <a:bodyPr wrap="square" rtlCol="0" anchor="ctr"/>
          <a:lstStyle>
            <a:defPPr>
              <a:defRPr lang="es-E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800" b="1">
                <a:solidFill>
                  <a:schemeClr val="bg1"/>
                </a:solidFill>
                <a:latin typeface="Century Gothic" panose="020B0502020202020204" pitchFamily="34" charset="0"/>
              </a:rPr>
              <a:t>5</a:t>
            </a:r>
          </a:p>
        </xdr:txBody>
      </xdr:sp>
      <xdr:sp macro="" textlink="">
        <xdr:nvSpPr>
          <xdr:cNvPr id="13" name="Rectangle 12">
            <a:extLst>
              <a:ext uri="{FF2B5EF4-FFF2-40B4-BE49-F238E27FC236}">
                <a16:creationId xmlns:a16="http://schemas.microsoft.com/office/drawing/2014/main" id="{00000000-0008-0000-0A00-00000D000000}"/>
              </a:ext>
            </a:extLst>
          </xdr:cNvPr>
          <xdr:cNvSpPr/>
        </xdr:nvSpPr>
        <xdr:spPr bwMode="ltGray">
          <a:xfrm>
            <a:off x="4515461" y="2348679"/>
            <a:ext cx="361780" cy="177787"/>
          </a:xfrm>
          <a:prstGeom prst="rect">
            <a:avLst/>
          </a:prstGeom>
          <a:solidFill>
            <a:srgbClr val="591B23"/>
          </a:solidFill>
          <a:ln w="6350">
            <a:solidFill>
              <a:schemeClr val="bg1"/>
            </a:solidFill>
          </a:ln>
        </xdr:spPr>
        <xdr:style>
          <a:lnRef idx="2">
            <a:schemeClr val="accent1"/>
          </a:lnRef>
          <a:fillRef idx="1">
            <a:schemeClr val="lt1"/>
          </a:fillRef>
          <a:effectRef idx="0">
            <a:schemeClr val="accent1"/>
          </a:effectRef>
          <a:fontRef idx="minor">
            <a:schemeClr val="dk1"/>
          </a:fontRef>
        </xdr:style>
        <xdr:txBody>
          <a:bodyPr wrap="square" rtlCol="0" anchor="ctr"/>
          <a:lstStyle>
            <a:defPPr>
              <a:defRPr lang="es-E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800" b="1">
                <a:solidFill>
                  <a:schemeClr val="bg1"/>
                </a:solidFill>
                <a:latin typeface="Century Gothic" panose="020B0502020202020204" pitchFamily="34" charset="0"/>
              </a:rPr>
              <a:t>6</a:t>
            </a:r>
          </a:p>
        </xdr:txBody>
      </xdr:sp>
      <xdr:sp macro="" textlink="">
        <xdr:nvSpPr>
          <xdr:cNvPr id="14" name="Rectangle 13">
            <a:extLst>
              <a:ext uri="{FF2B5EF4-FFF2-40B4-BE49-F238E27FC236}">
                <a16:creationId xmlns:a16="http://schemas.microsoft.com/office/drawing/2014/main" id="{00000000-0008-0000-0A00-00000E000000}"/>
              </a:ext>
            </a:extLst>
          </xdr:cNvPr>
          <xdr:cNvSpPr/>
        </xdr:nvSpPr>
        <xdr:spPr bwMode="ltGray">
          <a:xfrm>
            <a:off x="4515461" y="2532200"/>
            <a:ext cx="361780" cy="173369"/>
          </a:xfrm>
          <a:prstGeom prst="rect">
            <a:avLst/>
          </a:prstGeom>
          <a:solidFill>
            <a:srgbClr val="B32F3E"/>
          </a:solidFill>
          <a:ln w="6350">
            <a:solidFill>
              <a:schemeClr val="bg1"/>
            </a:solidFill>
          </a:ln>
        </xdr:spPr>
        <xdr:style>
          <a:lnRef idx="2">
            <a:schemeClr val="accent1"/>
          </a:lnRef>
          <a:fillRef idx="1">
            <a:schemeClr val="lt1"/>
          </a:fillRef>
          <a:effectRef idx="0">
            <a:schemeClr val="accent1"/>
          </a:effectRef>
          <a:fontRef idx="minor">
            <a:schemeClr val="dk1"/>
          </a:fontRef>
        </xdr:style>
        <xdr:txBody>
          <a:bodyPr wrap="square" rtlCol="0" anchor="ctr"/>
          <a:lstStyle>
            <a:defPPr>
              <a:defRPr lang="es-E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800" b="1">
                <a:solidFill>
                  <a:schemeClr val="bg1"/>
                </a:solidFill>
                <a:latin typeface="Century Gothic" panose="020B0502020202020204" pitchFamily="34" charset="0"/>
              </a:rPr>
              <a:t>8</a:t>
            </a:r>
          </a:p>
        </xdr:txBody>
      </xdr:sp>
      <xdr:sp macro="" textlink="">
        <xdr:nvSpPr>
          <xdr:cNvPr id="15" name="Rectangle 14">
            <a:extLst>
              <a:ext uri="{FF2B5EF4-FFF2-40B4-BE49-F238E27FC236}">
                <a16:creationId xmlns:a16="http://schemas.microsoft.com/office/drawing/2014/main" id="{00000000-0008-0000-0A00-00000F000000}"/>
              </a:ext>
            </a:extLst>
          </xdr:cNvPr>
          <xdr:cNvSpPr/>
        </xdr:nvSpPr>
        <xdr:spPr bwMode="ltGray">
          <a:xfrm>
            <a:off x="4102670" y="2554484"/>
            <a:ext cx="361780" cy="173369"/>
          </a:xfrm>
          <a:prstGeom prst="rect">
            <a:avLst/>
          </a:prstGeom>
          <a:solidFill>
            <a:srgbClr val="B32F3E"/>
          </a:solidFill>
          <a:ln w="6350">
            <a:solidFill>
              <a:schemeClr val="bg1"/>
            </a:solidFill>
          </a:ln>
        </xdr:spPr>
        <xdr:style>
          <a:lnRef idx="2">
            <a:schemeClr val="accent1"/>
          </a:lnRef>
          <a:fillRef idx="1">
            <a:schemeClr val="lt1"/>
          </a:fillRef>
          <a:effectRef idx="0">
            <a:schemeClr val="accent1"/>
          </a:effectRef>
          <a:fontRef idx="minor">
            <a:schemeClr val="dk1"/>
          </a:fontRef>
        </xdr:style>
        <xdr:txBody>
          <a:bodyPr wrap="square" rtlCol="0" anchor="ctr"/>
          <a:lstStyle>
            <a:defPPr>
              <a:defRPr lang="es-E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800" b="1">
                <a:solidFill>
                  <a:schemeClr val="bg1"/>
                </a:solidFill>
                <a:latin typeface="Century Gothic" panose="020B0502020202020204" pitchFamily="34" charset="0"/>
              </a:rPr>
              <a:t>8</a:t>
            </a:r>
          </a:p>
        </xdr:txBody>
      </xdr:sp>
      <xdr:sp macro="" textlink="">
        <xdr:nvSpPr>
          <xdr:cNvPr id="16" name="Rectangle 15">
            <a:extLst>
              <a:ext uri="{FF2B5EF4-FFF2-40B4-BE49-F238E27FC236}">
                <a16:creationId xmlns:a16="http://schemas.microsoft.com/office/drawing/2014/main" id="{00000000-0008-0000-0A00-000010000000}"/>
              </a:ext>
            </a:extLst>
          </xdr:cNvPr>
          <xdr:cNvSpPr/>
        </xdr:nvSpPr>
        <xdr:spPr bwMode="ltGray">
          <a:xfrm>
            <a:off x="4649249" y="3808281"/>
            <a:ext cx="370875" cy="173369"/>
          </a:xfrm>
          <a:prstGeom prst="rect">
            <a:avLst/>
          </a:prstGeom>
          <a:solidFill>
            <a:srgbClr val="B32F3E"/>
          </a:solidFill>
          <a:ln w="6350">
            <a:solidFill>
              <a:schemeClr val="bg1"/>
            </a:solidFill>
          </a:ln>
        </xdr:spPr>
        <xdr:style>
          <a:lnRef idx="2">
            <a:schemeClr val="accent1"/>
          </a:lnRef>
          <a:fillRef idx="1">
            <a:schemeClr val="lt1"/>
          </a:fillRef>
          <a:effectRef idx="0">
            <a:schemeClr val="accent1"/>
          </a:effectRef>
          <a:fontRef idx="minor">
            <a:schemeClr val="dk1"/>
          </a:fontRef>
        </xdr:style>
        <xdr:txBody>
          <a:bodyPr wrap="square" rtlCol="0" anchor="ctr"/>
          <a:lstStyle>
            <a:defPPr>
              <a:defRPr lang="es-E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800" b="1">
                <a:solidFill>
                  <a:schemeClr val="bg1"/>
                </a:solidFill>
                <a:latin typeface="Century Gothic" panose="020B0502020202020204" pitchFamily="34" charset="0"/>
              </a:rPr>
              <a:t>13</a:t>
            </a:r>
          </a:p>
        </xdr:txBody>
      </xdr:sp>
      <xdr:sp macro="" textlink="">
        <xdr:nvSpPr>
          <xdr:cNvPr id="17" name="Rectangle 16">
            <a:extLst>
              <a:ext uri="{FF2B5EF4-FFF2-40B4-BE49-F238E27FC236}">
                <a16:creationId xmlns:a16="http://schemas.microsoft.com/office/drawing/2014/main" id="{00000000-0008-0000-0A00-000011000000}"/>
              </a:ext>
            </a:extLst>
          </xdr:cNvPr>
          <xdr:cNvSpPr/>
        </xdr:nvSpPr>
        <xdr:spPr bwMode="ltGray">
          <a:xfrm>
            <a:off x="5699542" y="3935071"/>
            <a:ext cx="370875" cy="173369"/>
          </a:xfrm>
          <a:prstGeom prst="rect">
            <a:avLst/>
          </a:prstGeom>
          <a:solidFill>
            <a:srgbClr val="B32F3E"/>
          </a:solidFill>
          <a:ln w="6350">
            <a:solidFill>
              <a:schemeClr val="bg1"/>
            </a:solidFill>
          </a:ln>
        </xdr:spPr>
        <xdr:style>
          <a:lnRef idx="2">
            <a:schemeClr val="accent1"/>
          </a:lnRef>
          <a:fillRef idx="1">
            <a:schemeClr val="lt1"/>
          </a:fillRef>
          <a:effectRef idx="0">
            <a:schemeClr val="accent1"/>
          </a:effectRef>
          <a:fontRef idx="minor">
            <a:schemeClr val="dk1"/>
          </a:fontRef>
        </xdr:style>
        <xdr:txBody>
          <a:bodyPr wrap="square" rtlCol="0" anchor="ctr"/>
          <a:lstStyle>
            <a:defPPr>
              <a:defRPr lang="es-E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800" b="1">
                <a:solidFill>
                  <a:schemeClr val="bg1"/>
                </a:solidFill>
                <a:latin typeface="Century Gothic" panose="020B0502020202020204" pitchFamily="34" charset="0"/>
              </a:rPr>
              <a:t>12</a:t>
            </a:r>
          </a:p>
        </xdr:txBody>
      </xdr:sp>
      <xdr:sp macro="" textlink="">
        <xdr:nvSpPr>
          <xdr:cNvPr id="18" name="Rectangle 17">
            <a:extLst>
              <a:ext uri="{FF2B5EF4-FFF2-40B4-BE49-F238E27FC236}">
                <a16:creationId xmlns:a16="http://schemas.microsoft.com/office/drawing/2014/main" id="{00000000-0008-0000-0A00-000012000000}"/>
              </a:ext>
            </a:extLst>
          </xdr:cNvPr>
          <xdr:cNvSpPr/>
        </xdr:nvSpPr>
        <xdr:spPr bwMode="ltGray">
          <a:xfrm>
            <a:off x="4248064" y="3828149"/>
            <a:ext cx="370875" cy="173369"/>
          </a:xfrm>
          <a:prstGeom prst="rect">
            <a:avLst/>
          </a:prstGeom>
          <a:solidFill>
            <a:srgbClr val="B32F3E"/>
          </a:solidFill>
          <a:ln w="6350">
            <a:solidFill>
              <a:schemeClr val="bg1"/>
            </a:solidFill>
          </a:ln>
        </xdr:spPr>
        <xdr:style>
          <a:lnRef idx="2">
            <a:schemeClr val="accent1"/>
          </a:lnRef>
          <a:fillRef idx="1">
            <a:schemeClr val="lt1"/>
          </a:fillRef>
          <a:effectRef idx="0">
            <a:schemeClr val="accent1"/>
          </a:effectRef>
          <a:fontRef idx="minor">
            <a:schemeClr val="dk1"/>
          </a:fontRef>
        </xdr:style>
        <xdr:txBody>
          <a:bodyPr wrap="square" rtlCol="0" anchor="ctr"/>
          <a:lstStyle>
            <a:defPPr>
              <a:defRPr lang="es-E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800" b="1">
                <a:solidFill>
                  <a:schemeClr val="bg1"/>
                </a:solidFill>
                <a:latin typeface="Century Gothic" panose="020B0502020202020204" pitchFamily="34" charset="0"/>
              </a:rPr>
              <a:t>11</a:t>
            </a:r>
          </a:p>
        </xdr:txBody>
      </xdr:sp>
      <xdr:sp macro="" textlink="">
        <xdr:nvSpPr>
          <xdr:cNvPr id="19" name="Rectangle 18">
            <a:extLst>
              <a:ext uri="{FF2B5EF4-FFF2-40B4-BE49-F238E27FC236}">
                <a16:creationId xmlns:a16="http://schemas.microsoft.com/office/drawing/2014/main" id="{00000000-0008-0000-0A00-000013000000}"/>
              </a:ext>
            </a:extLst>
          </xdr:cNvPr>
          <xdr:cNvSpPr/>
        </xdr:nvSpPr>
        <xdr:spPr bwMode="ltGray">
          <a:xfrm>
            <a:off x="3843279" y="2049821"/>
            <a:ext cx="361780" cy="173369"/>
          </a:xfrm>
          <a:prstGeom prst="rect">
            <a:avLst/>
          </a:prstGeom>
          <a:solidFill>
            <a:srgbClr val="B32F3E"/>
          </a:solidFill>
          <a:ln w="6350">
            <a:solidFill>
              <a:schemeClr val="bg1"/>
            </a:solidFill>
          </a:ln>
        </xdr:spPr>
        <xdr:style>
          <a:lnRef idx="2">
            <a:schemeClr val="accent1"/>
          </a:lnRef>
          <a:fillRef idx="1">
            <a:schemeClr val="lt1"/>
          </a:fillRef>
          <a:effectRef idx="0">
            <a:schemeClr val="accent1"/>
          </a:effectRef>
          <a:fontRef idx="minor">
            <a:schemeClr val="dk1"/>
          </a:fontRef>
        </xdr:style>
        <xdr:txBody>
          <a:bodyPr wrap="square" rtlCol="0" anchor="ctr"/>
          <a:lstStyle>
            <a:defPPr>
              <a:defRPr lang="es-E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800" b="1">
                <a:solidFill>
                  <a:schemeClr val="bg1"/>
                </a:solidFill>
                <a:latin typeface="Century Gothic" panose="020B0502020202020204" pitchFamily="34" charset="0"/>
              </a:rPr>
              <a:t>10</a:t>
            </a:r>
          </a:p>
        </xdr:txBody>
      </xdr:sp>
      <xdr:sp macro="" textlink="">
        <xdr:nvSpPr>
          <xdr:cNvPr id="20" name="Oval 19">
            <a:extLst>
              <a:ext uri="{FF2B5EF4-FFF2-40B4-BE49-F238E27FC236}">
                <a16:creationId xmlns:a16="http://schemas.microsoft.com/office/drawing/2014/main" id="{00000000-0008-0000-0A00-000014000000}"/>
              </a:ext>
            </a:extLst>
          </xdr:cNvPr>
          <xdr:cNvSpPr/>
        </xdr:nvSpPr>
        <xdr:spPr>
          <a:xfrm>
            <a:off x="3797348" y="3961360"/>
            <a:ext cx="104401" cy="103311"/>
          </a:xfrm>
          <a:prstGeom prst="ellipse">
            <a:avLst/>
          </a:prstGeom>
          <a:solidFill>
            <a:srgbClr val="BF9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sz="800"/>
              <a:t>T</a:t>
            </a:r>
            <a:endParaRPr lang="es-ES" sz="1100"/>
          </a:p>
        </xdr:txBody>
      </xdr:sp>
      <xdr:sp macro="" textlink="">
        <xdr:nvSpPr>
          <xdr:cNvPr id="21" name="Oval 20">
            <a:extLst>
              <a:ext uri="{FF2B5EF4-FFF2-40B4-BE49-F238E27FC236}">
                <a16:creationId xmlns:a16="http://schemas.microsoft.com/office/drawing/2014/main" id="{00000000-0008-0000-0A00-000015000000}"/>
              </a:ext>
            </a:extLst>
          </xdr:cNvPr>
          <xdr:cNvSpPr/>
        </xdr:nvSpPr>
        <xdr:spPr>
          <a:xfrm>
            <a:off x="6361787" y="1672480"/>
            <a:ext cx="104401" cy="103311"/>
          </a:xfrm>
          <a:prstGeom prst="ellipse">
            <a:avLst/>
          </a:prstGeom>
          <a:solidFill>
            <a:srgbClr val="BF9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sz="800"/>
              <a:t>T</a:t>
            </a:r>
            <a:endParaRPr lang="es-ES" sz="1100"/>
          </a:p>
        </xdr:txBody>
      </xdr:sp>
      <xdr:sp macro="" textlink="">
        <xdr:nvSpPr>
          <xdr:cNvPr id="22" name="Oval 21">
            <a:extLst>
              <a:ext uri="{FF2B5EF4-FFF2-40B4-BE49-F238E27FC236}">
                <a16:creationId xmlns:a16="http://schemas.microsoft.com/office/drawing/2014/main" id="{00000000-0008-0000-0A00-000016000000}"/>
              </a:ext>
            </a:extLst>
          </xdr:cNvPr>
          <xdr:cNvSpPr/>
        </xdr:nvSpPr>
        <xdr:spPr>
          <a:xfrm>
            <a:off x="6003253" y="3724937"/>
            <a:ext cx="104401" cy="103311"/>
          </a:xfrm>
          <a:prstGeom prst="ellipse">
            <a:avLst/>
          </a:prstGeom>
          <a:solidFill>
            <a:srgbClr val="BF9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sz="800"/>
              <a:t>T</a:t>
            </a:r>
            <a:endParaRPr lang="es-ES" sz="1100"/>
          </a:p>
        </xdr:txBody>
      </xdr:sp>
      <xdr:sp macro="" textlink="">
        <xdr:nvSpPr>
          <xdr:cNvPr id="23" name="Oval 22">
            <a:extLst>
              <a:ext uri="{FF2B5EF4-FFF2-40B4-BE49-F238E27FC236}">
                <a16:creationId xmlns:a16="http://schemas.microsoft.com/office/drawing/2014/main" id="{00000000-0008-0000-0A00-000017000000}"/>
              </a:ext>
            </a:extLst>
          </xdr:cNvPr>
          <xdr:cNvSpPr/>
        </xdr:nvSpPr>
        <xdr:spPr>
          <a:xfrm>
            <a:off x="6002621" y="3891297"/>
            <a:ext cx="104401" cy="103311"/>
          </a:xfrm>
          <a:prstGeom prst="ellipse">
            <a:avLst/>
          </a:prstGeom>
          <a:solidFill>
            <a:srgbClr val="BF9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sz="800"/>
              <a:t>T</a:t>
            </a:r>
            <a:endParaRPr lang="es-ES" sz="1100"/>
          </a:p>
        </xdr:txBody>
      </xdr:sp>
      <xdr:sp macro="" textlink="">
        <xdr:nvSpPr>
          <xdr:cNvPr id="24" name="Oval 23">
            <a:extLst>
              <a:ext uri="{FF2B5EF4-FFF2-40B4-BE49-F238E27FC236}">
                <a16:creationId xmlns:a16="http://schemas.microsoft.com/office/drawing/2014/main" id="{00000000-0008-0000-0A00-000018000000}"/>
              </a:ext>
            </a:extLst>
          </xdr:cNvPr>
          <xdr:cNvSpPr/>
        </xdr:nvSpPr>
        <xdr:spPr>
          <a:xfrm>
            <a:off x="4158934" y="2020480"/>
            <a:ext cx="104401" cy="103311"/>
          </a:xfrm>
          <a:prstGeom prst="ellipse">
            <a:avLst/>
          </a:prstGeom>
          <a:solidFill>
            <a:srgbClr val="BF9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sz="800"/>
              <a:t>T</a:t>
            </a:r>
            <a:endParaRPr lang="es-ES" sz="1100"/>
          </a:p>
        </xdr:txBody>
      </xdr:sp>
      <xdr:sp macro="" textlink="">
        <xdr:nvSpPr>
          <xdr:cNvPr id="25" name="Oval 24">
            <a:extLst>
              <a:ext uri="{FF2B5EF4-FFF2-40B4-BE49-F238E27FC236}">
                <a16:creationId xmlns:a16="http://schemas.microsoft.com/office/drawing/2014/main" id="{00000000-0008-0000-0A00-000019000000}"/>
              </a:ext>
            </a:extLst>
          </xdr:cNvPr>
          <xdr:cNvSpPr/>
        </xdr:nvSpPr>
        <xdr:spPr>
          <a:xfrm>
            <a:off x="4412514" y="2531924"/>
            <a:ext cx="104401" cy="103311"/>
          </a:xfrm>
          <a:prstGeom prst="ellipse">
            <a:avLst/>
          </a:prstGeom>
          <a:solidFill>
            <a:srgbClr val="BF9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sz="800"/>
              <a:t>T</a:t>
            </a:r>
            <a:endParaRPr lang="es-ES" sz="1100"/>
          </a:p>
        </xdr:txBody>
      </xdr:sp>
      <xdr:sp macro="" textlink="">
        <xdr:nvSpPr>
          <xdr:cNvPr id="26" name="Oval 25">
            <a:extLst>
              <a:ext uri="{FF2B5EF4-FFF2-40B4-BE49-F238E27FC236}">
                <a16:creationId xmlns:a16="http://schemas.microsoft.com/office/drawing/2014/main" id="{00000000-0008-0000-0A00-00001A000000}"/>
              </a:ext>
            </a:extLst>
          </xdr:cNvPr>
          <xdr:cNvSpPr/>
        </xdr:nvSpPr>
        <xdr:spPr>
          <a:xfrm>
            <a:off x="6485825" y="6135545"/>
            <a:ext cx="143999" cy="144000"/>
          </a:xfrm>
          <a:prstGeom prst="ellipse">
            <a:avLst/>
          </a:prstGeom>
          <a:solidFill>
            <a:srgbClr val="BF9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sz="800"/>
              <a:t>T</a:t>
            </a:r>
            <a:endParaRPr lang="es-ES" sz="1100"/>
          </a:p>
        </xdr:txBody>
      </xdr:sp>
      <xdr:grpSp>
        <xdr:nvGrpSpPr>
          <xdr:cNvPr id="27" name="Group 26">
            <a:extLst>
              <a:ext uri="{FF2B5EF4-FFF2-40B4-BE49-F238E27FC236}">
                <a16:creationId xmlns:a16="http://schemas.microsoft.com/office/drawing/2014/main" id="{00000000-0008-0000-0A00-00001B000000}"/>
              </a:ext>
            </a:extLst>
          </xdr:cNvPr>
          <xdr:cNvGrpSpPr/>
        </xdr:nvGrpSpPr>
        <xdr:grpSpPr>
          <a:xfrm>
            <a:off x="4550462" y="1069102"/>
            <a:ext cx="399194" cy="225025"/>
            <a:chOff x="4723835" y="4305884"/>
            <a:chExt cx="399194" cy="225025"/>
          </a:xfrm>
        </xdr:grpSpPr>
        <xdr:sp macro="" textlink="">
          <xdr:nvSpPr>
            <xdr:cNvPr id="32" name="Rectangle 31">
              <a:extLst>
                <a:ext uri="{FF2B5EF4-FFF2-40B4-BE49-F238E27FC236}">
                  <a16:creationId xmlns:a16="http://schemas.microsoft.com/office/drawing/2014/main" id="{00000000-0008-0000-0A00-000020000000}"/>
                </a:ext>
              </a:extLst>
            </xdr:cNvPr>
            <xdr:cNvSpPr/>
          </xdr:nvSpPr>
          <xdr:spPr bwMode="ltGray">
            <a:xfrm>
              <a:off x="4723835" y="4357540"/>
              <a:ext cx="361780" cy="173369"/>
            </a:xfrm>
            <a:prstGeom prst="rect">
              <a:avLst/>
            </a:prstGeom>
            <a:solidFill>
              <a:srgbClr val="B32F3E"/>
            </a:solidFill>
            <a:ln w="6350">
              <a:solidFill>
                <a:schemeClr val="bg1"/>
              </a:solidFill>
            </a:ln>
          </xdr:spPr>
          <xdr:style>
            <a:lnRef idx="2">
              <a:schemeClr val="accent1"/>
            </a:lnRef>
            <a:fillRef idx="1">
              <a:schemeClr val="lt1"/>
            </a:fillRef>
            <a:effectRef idx="0">
              <a:schemeClr val="accent1"/>
            </a:effectRef>
            <a:fontRef idx="minor">
              <a:schemeClr val="dk1"/>
            </a:fontRef>
          </xdr:style>
          <xdr:txBody>
            <a:bodyPr wrap="square" rtlCol="0" anchor="ctr"/>
            <a:lstStyle>
              <a:defPPr>
                <a:defRPr lang="es-E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800" b="1">
                  <a:solidFill>
                    <a:schemeClr val="bg1"/>
                  </a:solidFill>
                  <a:latin typeface="Century Gothic" panose="020B0502020202020204" pitchFamily="34" charset="0"/>
                </a:rPr>
                <a:t>14</a:t>
              </a:r>
            </a:p>
          </xdr:txBody>
        </xdr:sp>
        <xdr:sp macro="" textlink="">
          <xdr:nvSpPr>
            <xdr:cNvPr id="33" name="Oval 32">
              <a:extLst>
                <a:ext uri="{FF2B5EF4-FFF2-40B4-BE49-F238E27FC236}">
                  <a16:creationId xmlns:a16="http://schemas.microsoft.com/office/drawing/2014/main" id="{00000000-0008-0000-0A00-000021000000}"/>
                </a:ext>
              </a:extLst>
            </xdr:cNvPr>
            <xdr:cNvSpPr/>
          </xdr:nvSpPr>
          <xdr:spPr>
            <a:xfrm>
              <a:off x="5018629" y="4305884"/>
              <a:ext cx="104400" cy="103311"/>
            </a:xfrm>
            <a:prstGeom prst="ellipse">
              <a:avLst/>
            </a:prstGeom>
            <a:solidFill>
              <a:srgbClr val="BF9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sz="800"/>
                <a:t>T</a:t>
              </a:r>
              <a:endParaRPr lang="es-ES" sz="1100"/>
            </a:p>
          </xdr:txBody>
        </xdr:sp>
      </xdr:grpSp>
      <xdr:grpSp>
        <xdr:nvGrpSpPr>
          <xdr:cNvPr id="28" name="Group 27">
            <a:extLst>
              <a:ext uri="{FF2B5EF4-FFF2-40B4-BE49-F238E27FC236}">
                <a16:creationId xmlns:a16="http://schemas.microsoft.com/office/drawing/2014/main" id="{00000000-0008-0000-0A00-00001C000000}"/>
              </a:ext>
            </a:extLst>
          </xdr:cNvPr>
          <xdr:cNvGrpSpPr/>
        </xdr:nvGrpSpPr>
        <xdr:grpSpPr>
          <a:xfrm>
            <a:off x="3277801" y="4124936"/>
            <a:ext cx="399246" cy="190040"/>
            <a:chOff x="4723835" y="4340869"/>
            <a:chExt cx="399246" cy="190040"/>
          </a:xfrm>
        </xdr:grpSpPr>
        <xdr:sp macro="" textlink="">
          <xdr:nvSpPr>
            <xdr:cNvPr id="30" name="Rectangle 29">
              <a:extLst>
                <a:ext uri="{FF2B5EF4-FFF2-40B4-BE49-F238E27FC236}">
                  <a16:creationId xmlns:a16="http://schemas.microsoft.com/office/drawing/2014/main" id="{00000000-0008-0000-0A00-00001E000000}"/>
                </a:ext>
              </a:extLst>
            </xdr:cNvPr>
            <xdr:cNvSpPr/>
          </xdr:nvSpPr>
          <xdr:spPr bwMode="ltGray">
            <a:xfrm>
              <a:off x="4723835" y="4357540"/>
              <a:ext cx="370875" cy="173369"/>
            </a:xfrm>
            <a:prstGeom prst="rect">
              <a:avLst/>
            </a:prstGeom>
            <a:solidFill>
              <a:srgbClr val="591B23"/>
            </a:solidFill>
            <a:ln w="6350">
              <a:solidFill>
                <a:schemeClr val="bg1"/>
              </a:solidFill>
            </a:ln>
          </xdr:spPr>
          <xdr:style>
            <a:lnRef idx="2">
              <a:schemeClr val="accent1"/>
            </a:lnRef>
            <a:fillRef idx="1">
              <a:schemeClr val="lt1"/>
            </a:fillRef>
            <a:effectRef idx="0">
              <a:schemeClr val="accent1"/>
            </a:effectRef>
            <a:fontRef idx="minor">
              <a:schemeClr val="dk1"/>
            </a:fontRef>
          </xdr:style>
          <xdr:txBody>
            <a:bodyPr wrap="square" rtlCol="0" anchor="ctr"/>
            <a:lstStyle>
              <a:defPPr>
                <a:defRPr lang="es-E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800" b="1">
                  <a:solidFill>
                    <a:schemeClr val="bg1"/>
                  </a:solidFill>
                  <a:latin typeface="Century Gothic" panose="020B0502020202020204" pitchFamily="34" charset="0"/>
                </a:rPr>
                <a:t>7</a:t>
              </a:r>
            </a:p>
          </xdr:txBody>
        </xdr:sp>
        <xdr:sp macro="" textlink="">
          <xdr:nvSpPr>
            <xdr:cNvPr id="31" name="Oval 30">
              <a:extLst>
                <a:ext uri="{FF2B5EF4-FFF2-40B4-BE49-F238E27FC236}">
                  <a16:creationId xmlns:a16="http://schemas.microsoft.com/office/drawing/2014/main" id="{00000000-0008-0000-0A00-00001F000000}"/>
                </a:ext>
              </a:extLst>
            </xdr:cNvPr>
            <xdr:cNvSpPr/>
          </xdr:nvSpPr>
          <xdr:spPr>
            <a:xfrm>
              <a:off x="5018681" y="4340869"/>
              <a:ext cx="104400" cy="103311"/>
            </a:xfrm>
            <a:prstGeom prst="ellipse">
              <a:avLst/>
            </a:prstGeom>
            <a:solidFill>
              <a:srgbClr val="BF9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sz="800"/>
                <a:t>T</a:t>
              </a:r>
              <a:endParaRPr lang="es-ES" sz="1100"/>
            </a:p>
          </xdr:txBody>
        </xdr:sp>
      </xdr:grpSp>
      <xdr:sp macro="" textlink="">
        <xdr:nvSpPr>
          <xdr:cNvPr id="29" name="Rectangle 28">
            <a:extLst>
              <a:ext uri="{FF2B5EF4-FFF2-40B4-BE49-F238E27FC236}">
                <a16:creationId xmlns:a16="http://schemas.microsoft.com/office/drawing/2014/main" id="{00000000-0008-0000-0A00-00001D000000}"/>
              </a:ext>
            </a:extLst>
          </xdr:cNvPr>
          <xdr:cNvSpPr/>
        </xdr:nvSpPr>
        <xdr:spPr bwMode="ltGray">
          <a:xfrm>
            <a:off x="4399258" y="4021755"/>
            <a:ext cx="370875" cy="173369"/>
          </a:xfrm>
          <a:prstGeom prst="rect">
            <a:avLst/>
          </a:prstGeom>
          <a:solidFill>
            <a:srgbClr val="B32F3E"/>
          </a:solidFill>
          <a:ln w="6350">
            <a:solidFill>
              <a:schemeClr val="bg1"/>
            </a:solidFill>
          </a:ln>
        </xdr:spPr>
        <xdr:style>
          <a:lnRef idx="2">
            <a:schemeClr val="accent1"/>
          </a:lnRef>
          <a:fillRef idx="1">
            <a:schemeClr val="lt1"/>
          </a:fillRef>
          <a:effectRef idx="0">
            <a:schemeClr val="accent1"/>
          </a:effectRef>
          <a:fontRef idx="minor">
            <a:schemeClr val="dk1"/>
          </a:fontRef>
        </xdr:style>
        <xdr:txBody>
          <a:bodyPr wrap="square" rtlCol="0" anchor="ctr"/>
          <a:lstStyle>
            <a:defPPr>
              <a:defRPr lang="es-E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800" b="1">
                <a:solidFill>
                  <a:schemeClr val="bg1"/>
                </a:solidFill>
                <a:latin typeface="Century Gothic" panose="020B0502020202020204" pitchFamily="34" charset="0"/>
              </a:rPr>
              <a:t>9</a:t>
            </a:r>
          </a:p>
        </xdr:txBody>
      </xdr:sp>
    </xdr:grpSp>
    <xdr:clientData/>
  </xdr:twoCellAnchor>
</xdr:wsDr>
</file>

<file path=xl/drawings/drawing70.xml><?xml version="1.0" encoding="utf-8"?>
<xdr:wsDr xmlns:xdr="http://schemas.openxmlformats.org/drawingml/2006/spreadsheetDrawing" xmlns:a="http://schemas.openxmlformats.org/drawingml/2006/main">
  <xdr:twoCellAnchor>
    <xdr:from>
      <xdr:col>0</xdr:col>
      <xdr:colOff>709178</xdr:colOff>
      <xdr:row>7</xdr:row>
      <xdr:rowOff>1339</xdr:rowOff>
    </xdr:from>
    <xdr:to>
      <xdr:col>1</xdr:col>
      <xdr:colOff>5147300</xdr:colOff>
      <xdr:row>20</xdr:row>
      <xdr:rowOff>123825</xdr:rowOff>
    </xdr:to>
    <xdr:grpSp>
      <xdr:nvGrpSpPr>
        <xdr:cNvPr id="2" name="Group 82">
          <a:extLst>
            <a:ext uri="{FF2B5EF4-FFF2-40B4-BE49-F238E27FC236}">
              <a16:creationId xmlns:a16="http://schemas.microsoft.com/office/drawing/2014/main" id="{C82684D9-414D-4350-A898-74FCDD94359A}"/>
            </a:ext>
          </a:extLst>
        </xdr:cNvPr>
        <xdr:cNvGrpSpPr/>
      </xdr:nvGrpSpPr>
      <xdr:grpSpPr>
        <a:xfrm>
          <a:off x="709178" y="1891099"/>
          <a:ext cx="5200122" cy="2490401"/>
          <a:chOff x="457200" y="1257298"/>
          <a:chExt cx="3922662" cy="2316054"/>
        </a:xfrm>
      </xdr:grpSpPr>
      <xdr:graphicFrame macro="">
        <xdr:nvGraphicFramePr>
          <xdr:cNvPr id="3" name="Gráfico 2">
            <a:extLst>
              <a:ext uri="{FF2B5EF4-FFF2-40B4-BE49-F238E27FC236}">
                <a16:creationId xmlns:a16="http://schemas.microsoft.com/office/drawing/2014/main" id="{7D9E6608-BFCC-4561-61FA-F39D37378C0E}"/>
              </a:ext>
            </a:extLst>
          </xdr:cNvPr>
          <xdr:cNvGraphicFramePr>
            <a:graphicFrameLocks/>
          </xdr:cNvGraphicFramePr>
        </xdr:nvGraphicFramePr>
        <xdr:xfrm>
          <a:off x="457200" y="1257298"/>
          <a:ext cx="3922662" cy="2316054"/>
        </xdr:xfrm>
        <a:graphic>
          <a:graphicData uri="http://schemas.openxmlformats.org/drawingml/2006/chart">
            <c:chart xmlns:c="http://schemas.openxmlformats.org/drawingml/2006/chart" xmlns:r="http://schemas.openxmlformats.org/officeDocument/2006/relationships" r:id="rId1"/>
          </a:graphicData>
        </a:graphic>
      </xdr:graphicFrame>
      <xdr:cxnSp macro="">
        <xdr:nvCxnSpPr>
          <xdr:cNvPr id="4" name="Straight Arrow Connector 4">
            <a:extLst>
              <a:ext uri="{FF2B5EF4-FFF2-40B4-BE49-F238E27FC236}">
                <a16:creationId xmlns:a16="http://schemas.microsoft.com/office/drawing/2014/main" id="{2412A007-0DF8-0040-F40C-884DD44BA9B5}"/>
              </a:ext>
            </a:extLst>
          </xdr:cNvPr>
          <xdr:cNvCxnSpPr/>
        </xdr:nvCxnSpPr>
        <xdr:spPr>
          <a:xfrm flipV="1">
            <a:off x="2032002" y="2052551"/>
            <a:ext cx="95" cy="195236"/>
          </a:xfrm>
          <a:prstGeom prst="straightConnector1">
            <a:avLst/>
          </a:prstGeom>
          <a:ln w="38100">
            <a:solidFill>
              <a:srgbClr val="83082A"/>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 name="Straight Arrow Connector 5">
            <a:extLst>
              <a:ext uri="{FF2B5EF4-FFF2-40B4-BE49-F238E27FC236}">
                <a16:creationId xmlns:a16="http://schemas.microsoft.com/office/drawing/2014/main" id="{21EC7257-418B-E573-CC9E-7DCCF075D8AD}"/>
              </a:ext>
            </a:extLst>
          </xdr:cNvPr>
          <xdr:cNvCxnSpPr/>
        </xdr:nvCxnSpPr>
        <xdr:spPr>
          <a:xfrm flipH="1" flipV="1">
            <a:off x="3981251" y="1612372"/>
            <a:ext cx="1085" cy="197294"/>
          </a:xfrm>
          <a:prstGeom prst="straightConnector1">
            <a:avLst/>
          </a:prstGeom>
          <a:ln w="38100">
            <a:solidFill>
              <a:srgbClr val="83082A"/>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 name="Straight Arrow Connector 8">
            <a:extLst>
              <a:ext uri="{FF2B5EF4-FFF2-40B4-BE49-F238E27FC236}">
                <a16:creationId xmlns:a16="http://schemas.microsoft.com/office/drawing/2014/main" id="{13DD413B-C567-AF61-EDD6-77E77488FD34}"/>
              </a:ext>
            </a:extLst>
          </xdr:cNvPr>
          <xdr:cNvCxnSpPr/>
        </xdr:nvCxnSpPr>
        <xdr:spPr>
          <a:xfrm flipV="1">
            <a:off x="4182505" y="1648586"/>
            <a:ext cx="2571" cy="243717"/>
          </a:xfrm>
          <a:prstGeom prst="straightConnector1">
            <a:avLst/>
          </a:prstGeom>
          <a:ln w="38100">
            <a:solidFill>
              <a:schemeClr val="bg1">
                <a:lumMod val="65000"/>
              </a:schemeClr>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7" name="Straight Arrow Connector 11">
            <a:extLst>
              <a:ext uri="{FF2B5EF4-FFF2-40B4-BE49-F238E27FC236}">
                <a16:creationId xmlns:a16="http://schemas.microsoft.com/office/drawing/2014/main" id="{E48F04C2-2E6A-A498-B104-DCC01AF9C498}"/>
              </a:ext>
            </a:extLst>
          </xdr:cNvPr>
          <xdr:cNvCxnSpPr/>
        </xdr:nvCxnSpPr>
        <xdr:spPr>
          <a:xfrm flipH="1" flipV="1">
            <a:off x="1056507" y="2103189"/>
            <a:ext cx="3333" cy="323525"/>
          </a:xfrm>
          <a:prstGeom prst="straightConnector1">
            <a:avLst/>
          </a:prstGeom>
          <a:ln w="38100">
            <a:solidFill>
              <a:srgbClr val="83082A"/>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 name="Straight Arrow Connector 12">
            <a:extLst>
              <a:ext uri="{FF2B5EF4-FFF2-40B4-BE49-F238E27FC236}">
                <a16:creationId xmlns:a16="http://schemas.microsoft.com/office/drawing/2014/main" id="{9A0D21F4-5D91-9F2A-C0C0-7C9D26826C9A}"/>
              </a:ext>
            </a:extLst>
          </xdr:cNvPr>
          <xdr:cNvCxnSpPr/>
        </xdr:nvCxnSpPr>
        <xdr:spPr>
          <a:xfrm flipV="1">
            <a:off x="1227703" y="2265430"/>
            <a:ext cx="2722" cy="158015"/>
          </a:xfrm>
          <a:prstGeom prst="straightConnector1">
            <a:avLst/>
          </a:prstGeom>
          <a:ln w="38100">
            <a:solidFill>
              <a:srgbClr val="83082A"/>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9" name="Straight Arrow Connector 13">
            <a:extLst>
              <a:ext uri="{FF2B5EF4-FFF2-40B4-BE49-F238E27FC236}">
                <a16:creationId xmlns:a16="http://schemas.microsoft.com/office/drawing/2014/main" id="{3C16AAA7-F077-5D87-46EC-5D3B4DAB598D}"/>
              </a:ext>
            </a:extLst>
          </xdr:cNvPr>
          <xdr:cNvCxnSpPr/>
        </xdr:nvCxnSpPr>
        <xdr:spPr>
          <a:xfrm flipH="1">
            <a:off x="1839103" y="2318140"/>
            <a:ext cx="1226" cy="210526"/>
          </a:xfrm>
          <a:prstGeom prst="straightConnector1">
            <a:avLst/>
          </a:prstGeom>
          <a:ln w="38100">
            <a:solidFill>
              <a:srgbClr val="B4B4B4"/>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 name="Straight Arrow Connector 14">
            <a:extLst>
              <a:ext uri="{FF2B5EF4-FFF2-40B4-BE49-F238E27FC236}">
                <a16:creationId xmlns:a16="http://schemas.microsoft.com/office/drawing/2014/main" id="{A6ADF5D3-52A2-B713-725D-6BC98381E4E9}"/>
              </a:ext>
            </a:extLst>
          </xdr:cNvPr>
          <xdr:cNvCxnSpPr/>
        </xdr:nvCxnSpPr>
        <xdr:spPr>
          <a:xfrm flipH="1" flipV="1">
            <a:off x="851636" y="2093581"/>
            <a:ext cx="8487" cy="492487"/>
          </a:xfrm>
          <a:prstGeom prst="straightConnector1">
            <a:avLst/>
          </a:prstGeom>
          <a:ln w="38100">
            <a:solidFill>
              <a:srgbClr val="83082A"/>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1" name="TextBox 21">
            <a:extLst>
              <a:ext uri="{FF2B5EF4-FFF2-40B4-BE49-F238E27FC236}">
                <a16:creationId xmlns:a16="http://schemas.microsoft.com/office/drawing/2014/main" id="{BF1F520A-1859-0834-1103-5655C68B41E9}"/>
              </a:ext>
            </a:extLst>
          </xdr:cNvPr>
          <xdr:cNvSpPr txBox="1"/>
        </xdr:nvSpPr>
        <xdr:spPr>
          <a:xfrm>
            <a:off x="1355508" y="2200979"/>
            <a:ext cx="368041" cy="187848"/>
          </a:xfrm>
          <a:prstGeom prst="ellipse">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700" b="1">
                <a:solidFill>
                  <a:srgbClr val="404040"/>
                </a:solidFill>
                <a:latin typeface="Century Gothic" panose="020B0502020202020204" pitchFamily="34" charset="0"/>
              </a:rPr>
              <a:t> 8%</a:t>
            </a:r>
          </a:p>
        </xdr:txBody>
      </xdr:sp>
      <xdr:sp macro="" textlink="">
        <xdr:nvSpPr>
          <xdr:cNvPr id="12" name="TextBox 24">
            <a:extLst>
              <a:ext uri="{FF2B5EF4-FFF2-40B4-BE49-F238E27FC236}">
                <a16:creationId xmlns:a16="http://schemas.microsoft.com/office/drawing/2014/main" id="{2B144F90-02C4-D9A3-067D-F519039E7C43}"/>
              </a:ext>
            </a:extLst>
          </xdr:cNvPr>
          <xdr:cNvSpPr txBox="1"/>
        </xdr:nvSpPr>
        <xdr:spPr>
          <a:xfrm>
            <a:off x="767991" y="2215758"/>
            <a:ext cx="428865" cy="221893"/>
          </a:xfrm>
          <a:prstGeom prst="ellipse">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700" b="1">
                <a:solidFill>
                  <a:srgbClr val="404040"/>
                </a:solidFill>
                <a:latin typeface="Century Gothic" panose="020B0502020202020204" pitchFamily="34" charset="0"/>
              </a:rPr>
              <a:t>32%</a:t>
            </a:r>
          </a:p>
        </xdr:txBody>
      </xdr:sp>
      <xdr:sp macro="" textlink="">
        <xdr:nvSpPr>
          <xdr:cNvPr id="13" name="TextBox 27">
            <a:extLst>
              <a:ext uri="{FF2B5EF4-FFF2-40B4-BE49-F238E27FC236}">
                <a16:creationId xmlns:a16="http://schemas.microsoft.com/office/drawing/2014/main" id="{0A88B29B-A46D-EC4A-0B33-627AB88C9C7B}"/>
              </a:ext>
            </a:extLst>
          </xdr:cNvPr>
          <xdr:cNvSpPr txBox="1"/>
        </xdr:nvSpPr>
        <xdr:spPr>
          <a:xfrm>
            <a:off x="919864" y="2266784"/>
            <a:ext cx="436544" cy="211576"/>
          </a:xfrm>
          <a:prstGeom prst="ellipse">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700" b="1">
                <a:solidFill>
                  <a:srgbClr val="404040"/>
                </a:solidFill>
                <a:latin typeface="Century Gothic" panose="020B0502020202020204" pitchFamily="34" charset="0"/>
              </a:rPr>
              <a:t> 13%</a:t>
            </a:r>
          </a:p>
        </xdr:txBody>
      </xdr:sp>
      <xdr:sp macro="" textlink="">
        <xdr:nvSpPr>
          <xdr:cNvPr id="14" name="TextBox 33">
            <a:extLst>
              <a:ext uri="{FF2B5EF4-FFF2-40B4-BE49-F238E27FC236}">
                <a16:creationId xmlns:a16="http://schemas.microsoft.com/office/drawing/2014/main" id="{EB878829-28D5-1AFE-F4C0-0DF87DFA222B}"/>
              </a:ext>
            </a:extLst>
          </xdr:cNvPr>
          <xdr:cNvSpPr txBox="1"/>
        </xdr:nvSpPr>
        <xdr:spPr>
          <a:xfrm>
            <a:off x="1918298" y="2153051"/>
            <a:ext cx="392054" cy="179857"/>
          </a:xfrm>
          <a:prstGeom prst="ellipse">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700" b="1">
                <a:solidFill>
                  <a:srgbClr val="404040"/>
                </a:solidFill>
                <a:latin typeface="Century Gothic" panose="020B0502020202020204" pitchFamily="34" charset="0"/>
              </a:rPr>
              <a:t>  3%</a:t>
            </a:r>
          </a:p>
        </xdr:txBody>
      </xdr:sp>
      <xdr:sp macro="" textlink="">
        <xdr:nvSpPr>
          <xdr:cNvPr id="15" name="TextBox 36">
            <a:extLst>
              <a:ext uri="{FF2B5EF4-FFF2-40B4-BE49-F238E27FC236}">
                <a16:creationId xmlns:a16="http://schemas.microsoft.com/office/drawing/2014/main" id="{6670F34F-D4FF-D4D1-552D-D5A42F720F29}"/>
              </a:ext>
            </a:extLst>
          </xdr:cNvPr>
          <xdr:cNvSpPr txBox="1"/>
        </xdr:nvSpPr>
        <xdr:spPr>
          <a:xfrm>
            <a:off x="1585073" y="1818789"/>
            <a:ext cx="522093" cy="229472"/>
          </a:xfrm>
          <a:prstGeom prst="ellipse">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700" b="1">
                <a:solidFill>
                  <a:srgbClr val="404040"/>
                </a:solidFill>
                <a:latin typeface="Century Gothic" panose="020B0502020202020204" pitchFamily="34" charset="0"/>
              </a:rPr>
              <a:t>  -23%</a:t>
            </a:r>
          </a:p>
        </xdr:txBody>
      </xdr:sp>
      <xdr:sp macro="" textlink="">
        <xdr:nvSpPr>
          <xdr:cNvPr id="16" name="TextBox 38">
            <a:extLst>
              <a:ext uri="{FF2B5EF4-FFF2-40B4-BE49-F238E27FC236}">
                <a16:creationId xmlns:a16="http://schemas.microsoft.com/office/drawing/2014/main" id="{A1B75E89-9B53-EB81-EEBE-3CD80CFBA9EE}"/>
              </a:ext>
            </a:extLst>
          </xdr:cNvPr>
          <xdr:cNvSpPr txBox="1"/>
        </xdr:nvSpPr>
        <xdr:spPr>
          <a:xfrm>
            <a:off x="3645651" y="1524183"/>
            <a:ext cx="488140" cy="232916"/>
          </a:xfrm>
          <a:prstGeom prst="ellipse">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700" b="1">
                <a:solidFill>
                  <a:srgbClr val="404040"/>
                </a:solidFill>
                <a:latin typeface="Century Gothic" panose="020B0502020202020204" pitchFamily="34" charset="0"/>
              </a:rPr>
              <a:t>  13%</a:t>
            </a:r>
          </a:p>
        </xdr:txBody>
      </xdr:sp>
      <xdr:sp macro="" textlink="">
        <xdr:nvSpPr>
          <xdr:cNvPr id="17" name="TextBox 42">
            <a:extLst>
              <a:ext uri="{FF2B5EF4-FFF2-40B4-BE49-F238E27FC236}">
                <a16:creationId xmlns:a16="http://schemas.microsoft.com/office/drawing/2014/main" id="{C8B30AD3-4977-F324-10A9-9859FC2A48BF}"/>
              </a:ext>
            </a:extLst>
          </xdr:cNvPr>
          <xdr:cNvSpPr txBox="1"/>
        </xdr:nvSpPr>
        <xdr:spPr>
          <a:xfrm>
            <a:off x="3521762" y="1838113"/>
            <a:ext cx="366133" cy="193659"/>
          </a:xfrm>
          <a:prstGeom prst="ellipse">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700" b="1">
                <a:solidFill>
                  <a:srgbClr val="404040"/>
                </a:solidFill>
                <a:latin typeface="Century Gothic" panose="020B0502020202020204" pitchFamily="34" charset="0"/>
              </a:rPr>
              <a:t> 3%</a:t>
            </a:r>
          </a:p>
        </xdr:txBody>
      </xdr:sp>
      <xdr:sp macro="" textlink="">
        <xdr:nvSpPr>
          <xdr:cNvPr id="18" name="TextBox 45">
            <a:extLst>
              <a:ext uri="{FF2B5EF4-FFF2-40B4-BE49-F238E27FC236}">
                <a16:creationId xmlns:a16="http://schemas.microsoft.com/office/drawing/2014/main" id="{D58179C7-9A7F-7C78-A392-46BB940072CE}"/>
              </a:ext>
            </a:extLst>
          </xdr:cNvPr>
          <xdr:cNvSpPr txBox="1"/>
        </xdr:nvSpPr>
        <xdr:spPr>
          <a:xfrm>
            <a:off x="1687650" y="2173124"/>
            <a:ext cx="487775" cy="220256"/>
          </a:xfrm>
          <a:prstGeom prst="ellipse">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700" b="1" baseline="0">
                <a:solidFill>
                  <a:srgbClr val="404040"/>
                </a:solidFill>
                <a:latin typeface="Century Gothic" panose="020B0502020202020204" pitchFamily="34" charset="0"/>
              </a:rPr>
              <a:t>   17</a:t>
            </a:r>
            <a:r>
              <a:rPr lang="es-ES" sz="700" b="1">
                <a:solidFill>
                  <a:srgbClr val="404040"/>
                </a:solidFill>
                <a:latin typeface="Century Gothic" panose="020B0502020202020204" pitchFamily="34" charset="0"/>
              </a:rPr>
              <a:t>%</a:t>
            </a:r>
          </a:p>
        </xdr:txBody>
      </xdr:sp>
      <xdr:sp macro="" textlink="">
        <xdr:nvSpPr>
          <xdr:cNvPr id="19" name="TextBox 48">
            <a:extLst>
              <a:ext uri="{FF2B5EF4-FFF2-40B4-BE49-F238E27FC236}">
                <a16:creationId xmlns:a16="http://schemas.microsoft.com/office/drawing/2014/main" id="{AD130FCB-EE62-BC6F-F863-797325D991E8}"/>
              </a:ext>
            </a:extLst>
          </xdr:cNvPr>
          <xdr:cNvSpPr txBox="1"/>
        </xdr:nvSpPr>
        <xdr:spPr>
          <a:xfrm>
            <a:off x="2168390" y="2160228"/>
            <a:ext cx="352046" cy="234565"/>
          </a:xfrm>
          <a:prstGeom prst="ellipse">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700" b="1">
                <a:solidFill>
                  <a:srgbClr val="404040"/>
                </a:solidFill>
                <a:latin typeface="Century Gothic" panose="020B0502020202020204" pitchFamily="34" charset="0"/>
              </a:rPr>
              <a:t>0%</a:t>
            </a:r>
          </a:p>
        </xdr:txBody>
      </xdr:sp>
      <xdr:sp macro="" textlink="">
        <xdr:nvSpPr>
          <xdr:cNvPr id="20" name="TextBox 51">
            <a:extLst>
              <a:ext uri="{FF2B5EF4-FFF2-40B4-BE49-F238E27FC236}">
                <a16:creationId xmlns:a16="http://schemas.microsoft.com/office/drawing/2014/main" id="{62FF2093-926B-BA6C-32BE-3B4409D6833B}"/>
              </a:ext>
            </a:extLst>
          </xdr:cNvPr>
          <xdr:cNvSpPr txBox="1"/>
        </xdr:nvSpPr>
        <xdr:spPr>
          <a:xfrm>
            <a:off x="2707940" y="2042296"/>
            <a:ext cx="469792" cy="212351"/>
          </a:xfrm>
          <a:prstGeom prst="ellipse">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700" b="1">
                <a:solidFill>
                  <a:srgbClr val="404040"/>
                </a:solidFill>
                <a:latin typeface="Century Gothic" panose="020B0502020202020204" pitchFamily="34" charset="0"/>
              </a:rPr>
              <a:t>10%</a:t>
            </a:r>
          </a:p>
        </xdr:txBody>
      </xdr:sp>
      <xdr:sp macro="" textlink="">
        <xdr:nvSpPr>
          <xdr:cNvPr id="21" name="TextBox 57">
            <a:extLst>
              <a:ext uri="{FF2B5EF4-FFF2-40B4-BE49-F238E27FC236}">
                <a16:creationId xmlns:a16="http://schemas.microsoft.com/office/drawing/2014/main" id="{04AA50A7-7F84-2AAA-8E08-A5FBB53620ED}"/>
              </a:ext>
            </a:extLst>
          </xdr:cNvPr>
          <xdr:cNvSpPr txBox="1"/>
        </xdr:nvSpPr>
        <xdr:spPr>
          <a:xfrm>
            <a:off x="2915963" y="2050018"/>
            <a:ext cx="375901" cy="182804"/>
          </a:xfrm>
          <a:prstGeom prst="ellipse">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700" b="1">
                <a:solidFill>
                  <a:srgbClr val="404040"/>
                </a:solidFill>
                <a:latin typeface="Century Gothic" panose="020B0502020202020204" pitchFamily="34" charset="0"/>
              </a:rPr>
              <a:t> 4%</a:t>
            </a:r>
          </a:p>
        </xdr:txBody>
      </xdr:sp>
      <xdr:sp macro="" textlink="">
        <xdr:nvSpPr>
          <xdr:cNvPr id="22" name="TextBox 60">
            <a:extLst>
              <a:ext uri="{FF2B5EF4-FFF2-40B4-BE49-F238E27FC236}">
                <a16:creationId xmlns:a16="http://schemas.microsoft.com/office/drawing/2014/main" id="{587CD795-44E4-F4EE-C976-21570CA779E5}"/>
              </a:ext>
            </a:extLst>
          </xdr:cNvPr>
          <xdr:cNvSpPr txBox="1"/>
        </xdr:nvSpPr>
        <xdr:spPr>
          <a:xfrm>
            <a:off x="3331054" y="1839198"/>
            <a:ext cx="348348" cy="179547"/>
          </a:xfrm>
          <a:prstGeom prst="ellipse">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700" b="1">
                <a:solidFill>
                  <a:srgbClr val="404040"/>
                </a:solidFill>
                <a:latin typeface="Century Gothic" panose="020B0502020202020204" pitchFamily="34" charset="0"/>
              </a:rPr>
              <a:t>9%</a:t>
            </a:r>
          </a:p>
        </xdr:txBody>
      </xdr:sp>
      <xdr:sp macro="" textlink="">
        <xdr:nvSpPr>
          <xdr:cNvPr id="23" name="TextBox 63">
            <a:extLst>
              <a:ext uri="{FF2B5EF4-FFF2-40B4-BE49-F238E27FC236}">
                <a16:creationId xmlns:a16="http://schemas.microsoft.com/office/drawing/2014/main" id="{1C602D39-1A5C-A98A-3F91-ED209EAA5F0D}"/>
              </a:ext>
            </a:extLst>
          </xdr:cNvPr>
          <xdr:cNvSpPr txBox="1"/>
        </xdr:nvSpPr>
        <xdr:spPr>
          <a:xfrm>
            <a:off x="3053209" y="2014807"/>
            <a:ext cx="474722" cy="206516"/>
          </a:xfrm>
          <a:prstGeom prst="ellipse">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700" b="1">
                <a:solidFill>
                  <a:srgbClr val="404040"/>
                </a:solidFill>
                <a:latin typeface="Century Gothic" panose="020B0502020202020204" pitchFamily="34" charset="0"/>
              </a:rPr>
              <a:t>   11%</a:t>
            </a:r>
          </a:p>
        </xdr:txBody>
      </xdr:sp>
      <xdr:sp macro="" textlink="">
        <xdr:nvSpPr>
          <xdr:cNvPr id="24" name="TextBox 66">
            <a:extLst>
              <a:ext uri="{FF2B5EF4-FFF2-40B4-BE49-F238E27FC236}">
                <a16:creationId xmlns:a16="http://schemas.microsoft.com/office/drawing/2014/main" id="{EF902DFC-B5AC-BF6B-9574-806D439EC216}"/>
              </a:ext>
            </a:extLst>
          </xdr:cNvPr>
          <xdr:cNvSpPr txBox="1"/>
        </xdr:nvSpPr>
        <xdr:spPr>
          <a:xfrm>
            <a:off x="2529111" y="2018160"/>
            <a:ext cx="430993" cy="214129"/>
          </a:xfrm>
          <a:prstGeom prst="ellipse">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700" b="1">
                <a:solidFill>
                  <a:srgbClr val="404040"/>
                </a:solidFill>
                <a:latin typeface="Century Gothic" panose="020B0502020202020204" pitchFamily="34" charset="0"/>
              </a:rPr>
              <a:t>32%</a:t>
            </a:r>
          </a:p>
        </xdr:txBody>
      </xdr:sp>
      <xdr:sp macro="" textlink="">
        <xdr:nvSpPr>
          <xdr:cNvPr id="25" name="TextBox 78">
            <a:extLst>
              <a:ext uri="{FF2B5EF4-FFF2-40B4-BE49-F238E27FC236}">
                <a16:creationId xmlns:a16="http://schemas.microsoft.com/office/drawing/2014/main" id="{527F40E5-3330-2652-AC74-B8777B8C1A5F}"/>
              </a:ext>
            </a:extLst>
          </xdr:cNvPr>
          <xdr:cNvSpPr txBox="1"/>
        </xdr:nvSpPr>
        <xdr:spPr>
          <a:xfrm>
            <a:off x="1143747" y="2291366"/>
            <a:ext cx="378328" cy="209342"/>
          </a:xfrm>
          <a:prstGeom prst="ellipse">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700" b="1">
                <a:solidFill>
                  <a:srgbClr val="404040"/>
                </a:solidFill>
                <a:latin typeface="Century Gothic" panose="020B0502020202020204" pitchFamily="34" charset="0"/>
              </a:rPr>
              <a:t> 9%</a:t>
            </a:r>
          </a:p>
        </xdr:txBody>
      </xdr:sp>
      <xdr:sp macro="" textlink="">
        <xdr:nvSpPr>
          <xdr:cNvPr id="26" name="TextBox 81">
            <a:extLst>
              <a:ext uri="{FF2B5EF4-FFF2-40B4-BE49-F238E27FC236}">
                <a16:creationId xmlns:a16="http://schemas.microsoft.com/office/drawing/2014/main" id="{C7A3E670-C4F1-20BA-2BD0-3EDB5391663B}"/>
              </a:ext>
            </a:extLst>
          </xdr:cNvPr>
          <xdr:cNvSpPr txBox="1"/>
        </xdr:nvSpPr>
        <xdr:spPr>
          <a:xfrm>
            <a:off x="3862742" y="1571435"/>
            <a:ext cx="488141" cy="181695"/>
          </a:xfrm>
          <a:prstGeom prst="ellipse">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600" b="1">
                <a:solidFill>
                  <a:srgbClr val="404040"/>
                </a:solidFill>
                <a:latin typeface="Century Gothic" panose="020B0502020202020204" pitchFamily="34" charset="0"/>
              </a:rPr>
              <a:t>  -13,%</a:t>
            </a:r>
          </a:p>
        </xdr:txBody>
      </xdr:sp>
    </xdr:grpSp>
    <xdr:clientData/>
  </xdr:twoCellAnchor>
  <xdr:twoCellAnchor>
    <xdr:from>
      <xdr:col>1</xdr:col>
      <xdr:colOff>1238250</xdr:colOff>
      <xdr:row>13</xdr:row>
      <xdr:rowOff>28638</xdr:rowOff>
    </xdr:from>
    <xdr:to>
      <xdr:col>1</xdr:col>
      <xdr:colOff>1239647</xdr:colOff>
      <xdr:row>13</xdr:row>
      <xdr:rowOff>153865</xdr:rowOff>
    </xdr:to>
    <xdr:cxnSp macro="">
      <xdr:nvCxnSpPr>
        <xdr:cNvPr id="27" name="Straight Arrow Connector 12">
          <a:extLst>
            <a:ext uri="{FF2B5EF4-FFF2-40B4-BE49-F238E27FC236}">
              <a16:creationId xmlns:a16="http://schemas.microsoft.com/office/drawing/2014/main" id="{21DAF8AE-5566-43AB-99AA-89DABBF78DAD}"/>
            </a:ext>
          </a:extLst>
        </xdr:cNvPr>
        <xdr:cNvCxnSpPr/>
      </xdr:nvCxnSpPr>
      <xdr:spPr>
        <a:xfrm flipV="1">
          <a:off x="2000250" y="2828988"/>
          <a:ext cx="1397" cy="125227"/>
        </a:xfrm>
        <a:prstGeom prst="straightConnector1">
          <a:avLst/>
        </a:prstGeom>
        <a:ln w="38100">
          <a:solidFill>
            <a:srgbClr val="83082A"/>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1508012</xdr:colOff>
      <xdr:row>12</xdr:row>
      <xdr:rowOff>146409</xdr:rowOff>
    </xdr:from>
    <xdr:to>
      <xdr:col>1</xdr:col>
      <xdr:colOff>1509409</xdr:colOff>
      <xdr:row>13</xdr:row>
      <xdr:rowOff>105852</xdr:rowOff>
    </xdr:to>
    <xdr:cxnSp macro="">
      <xdr:nvCxnSpPr>
        <xdr:cNvPr id="28" name="Straight Arrow Connector 12">
          <a:extLst>
            <a:ext uri="{FF2B5EF4-FFF2-40B4-BE49-F238E27FC236}">
              <a16:creationId xmlns:a16="http://schemas.microsoft.com/office/drawing/2014/main" id="{76D1B28A-0E37-4C78-80E6-7828BD6BFF2B}"/>
            </a:ext>
          </a:extLst>
        </xdr:cNvPr>
        <xdr:cNvCxnSpPr/>
      </xdr:nvCxnSpPr>
      <xdr:spPr>
        <a:xfrm flipV="1">
          <a:off x="2291033" y="2626850"/>
          <a:ext cx="1397" cy="127609"/>
        </a:xfrm>
        <a:prstGeom prst="straightConnector1">
          <a:avLst/>
        </a:prstGeom>
        <a:ln w="38100">
          <a:solidFill>
            <a:srgbClr val="83082A"/>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3853771</xdr:colOff>
      <xdr:row>10</xdr:row>
      <xdr:rowOff>147336</xdr:rowOff>
    </xdr:from>
    <xdr:to>
      <xdr:col>1</xdr:col>
      <xdr:colOff>3857400</xdr:colOff>
      <xdr:row>11</xdr:row>
      <xdr:rowOff>143345</xdr:rowOff>
    </xdr:to>
    <xdr:cxnSp macro="">
      <xdr:nvCxnSpPr>
        <xdr:cNvPr id="29" name="Straight Arrow Connector 12">
          <a:extLst>
            <a:ext uri="{FF2B5EF4-FFF2-40B4-BE49-F238E27FC236}">
              <a16:creationId xmlns:a16="http://schemas.microsoft.com/office/drawing/2014/main" id="{A9037CE4-E8AA-47E1-9ECB-FA0706334C8D}"/>
            </a:ext>
          </a:extLst>
        </xdr:cNvPr>
        <xdr:cNvCxnSpPr/>
      </xdr:nvCxnSpPr>
      <xdr:spPr>
        <a:xfrm flipV="1">
          <a:off x="4615771" y="2404761"/>
          <a:ext cx="3629" cy="176984"/>
        </a:xfrm>
        <a:prstGeom prst="straightConnector1">
          <a:avLst/>
        </a:prstGeom>
        <a:ln w="38100">
          <a:solidFill>
            <a:srgbClr val="83082A"/>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2802686</xdr:colOff>
      <xdr:row>12</xdr:row>
      <xdr:rowOff>63674</xdr:rowOff>
    </xdr:from>
    <xdr:to>
      <xdr:col>1</xdr:col>
      <xdr:colOff>2804083</xdr:colOff>
      <xdr:row>13</xdr:row>
      <xdr:rowOff>23117</xdr:rowOff>
    </xdr:to>
    <xdr:cxnSp macro="">
      <xdr:nvCxnSpPr>
        <xdr:cNvPr id="30" name="Straight Arrow Connector 12">
          <a:extLst>
            <a:ext uri="{FF2B5EF4-FFF2-40B4-BE49-F238E27FC236}">
              <a16:creationId xmlns:a16="http://schemas.microsoft.com/office/drawing/2014/main" id="{A66175C5-5F89-4A2C-9F6F-674A67F3EC47}"/>
            </a:ext>
          </a:extLst>
        </xdr:cNvPr>
        <xdr:cNvCxnSpPr/>
      </xdr:nvCxnSpPr>
      <xdr:spPr>
        <a:xfrm flipV="1">
          <a:off x="3564686" y="2683049"/>
          <a:ext cx="1397" cy="140418"/>
        </a:xfrm>
        <a:prstGeom prst="straightConnector1">
          <a:avLst/>
        </a:prstGeom>
        <a:ln w="38100">
          <a:solidFill>
            <a:srgbClr val="83082A"/>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3049973</xdr:colOff>
      <xdr:row>10</xdr:row>
      <xdr:rowOff>93534</xdr:rowOff>
    </xdr:from>
    <xdr:to>
      <xdr:col>1</xdr:col>
      <xdr:colOff>3052296</xdr:colOff>
      <xdr:row>12</xdr:row>
      <xdr:rowOff>133427</xdr:rowOff>
    </xdr:to>
    <xdr:cxnSp macro="">
      <xdr:nvCxnSpPr>
        <xdr:cNvPr id="31" name="Straight Arrow Connector 11">
          <a:extLst>
            <a:ext uri="{FF2B5EF4-FFF2-40B4-BE49-F238E27FC236}">
              <a16:creationId xmlns:a16="http://schemas.microsoft.com/office/drawing/2014/main" id="{0026D311-9C73-4108-85EB-FB0B826F9CB3}"/>
            </a:ext>
          </a:extLst>
        </xdr:cNvPr>
        <xdr:cNvCxnSpPr/>
      </xdr:nvCxnSpPr>
      <xdr:spPr>
        <a:xfrm flipV="1">
          <a:off x="3832994" y="2237644"/>
          <a:ext cx="2323" cy="376224"/>
        </a:xfrm>
        <a:prstGeom prst="straightConnector1">
          <a:avLst/>
        </a:prstGeom>
        <a:ln w="38100">
          <a:solidFill>
            <a:srgbClr val="83082A"/>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3310039</xdr:colOff>
      <xdr:row>11</xdr:row>
      <xdr:rowOff>162637</xdr:rowOff>
    </xdr:from>
    <xdr:to>
      <xdr:col>1</xdr:col>
      <xdr:colOff>3313668</xdr:colOff>
      <xdr:row>12</xdr:row>
      <xdr:rowOff>158647</xdr:rowOff>
    </xdr:to>
    <xdr:cxnSp macro="">
      <xdr:nvCxnSpPr>
        <xdr:cNvPr id="32" name="Straight Arrow Connector 12">
          <a:extLst>
            <a:ext uri="{FF2B5EF4-FFF2-40B4-BE49-F238E27FC236}">
              <a16:creationId xmlns:a16="http://schemas.microsoft.com/office/drawing/2014/main" id="{1DE7F047-9697-4C0A-BFAA-788422DD0866}"/>
            </a:ext>
          </a:extLst>
        </xdr:cNvPr>
        <xdr:cNvCxnSpPr/>
      </xdr:nvCxnSpPr>
      <xdr:spPr>
        <a:xfrm flipV="1">
          <a:off x="4093060" y="2474913"/>
          <a:ext cx="3629" cy="164175"/>
        </a:xfrm>
        <a:prstGeom prst="straightConnector1">
          <a:avLst/>
        </a:prstGeom>
        <a:ln w="38100">
          <a:solidFill>
            <a:srgbClr val="83082A"/>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4092805</xdr:colOff>
      <xdr:row>10</xdr:row>
      <xdr:rowOff>124343</xdr:rowOff>
    </xdr:from>
    <xdr:to>
      <xdr:col>1</xdr:col>
      <xdr:colOff>4096434</xdr:colOff>
      <xdr:row>11</xdr:row>
      <xdr:rowOff>120352</xdr:rowOff>
    </xdr:to>
    <xdr:cxnSp macro="">
      <xdr:nvCxnSpPr>
        <xdr:cNvPr id="33" name="Straight Arrow Connector 12">
          <a:extLst>
            <a:ext uri="{FF2B5EF4-FFF2-40B4-BE49-F238E27FC236}">
              <a16:creationId xmlns:a16="http://schemas.microsoft.com/office/drawing/2014/main" id="{AFF1E6F4-05ED-4F86-A8FF-20D08966B1F8}"/>
            </a:ext>
          </a:extLst>
        </xdr:cNvPr>
        <xdr:cNvCxnSpPr/>
      </xdr:nvCxnSpPr>
      <xdr:spPr>
        <a:xfrm flipV="1">
          <a:off x="4875826" y="2268453"/>
          <a:ext cx="3629" cy="164175"/>
        </a:xfrm>
        <a:prstGeom prst="straightConnector1">
          <a:avLst/>
        </a:prstGeom>
        <a:ln w="38100">
          <a:solidFill>
            <a:srgbClr val="83082A"/>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513390</xdr:colOff>
      <xdr:row>13</xdr:row>
      <xdr:rowOff>10359</xdr:rowOff>
    </xdr:from>
    <xdr:to>
      <xdr:col>1</xdr:col>
      <xdr:colOff>684616</xdr:colOff>
      <xdr:row>13</xdr:row>
      <xdr:rowOff>159136</xdr:rowOff>
    </xdr:to>
    <xdr:sp macro="" textlink="">
      <xdr:nvSpPr>
        <xdr:cNvPr id="34" name="Oval 25">
          <a:extLst>
            <a:ext uri="{FF2B5EF4-FFF2-40B4-BE49-F238E27FC236}">
              <a16:creationId xmlns:a16="http://schemas.microsoft.com/office/drawing/2014/main" id="{56D0605F-0DFB-4FC4-8001-58418B30E8C6}"/>
            </a:ext>
          </a:extLst>
        </xdr:cNvPr>
        <xdr:cNvSpPr/>
      </xdr:nvSpPr>
      <xdr:spPr>
        <a:xfrm>
          <a:off x="1275390" y="2810709"/>
          <a:ext cx="171226" cy="148777"/>
        </a:xfrm>
        <a:prstGeom prst="ellipse">
          <a:avLst/>
        </a:prstGeom>
        <a:no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ES" sz="700">
            <a:solidFill>
              <a:sysClr val="windowText" lastClr="000000"/>
            </a:solidFill>
          </a:endParaRPr>
        </a:p>
      </xdr:txBody>
    </xdr:sp>
    <xdr:clientData/>
  </xdr:twoCellAnchor>
  <xdr:twoCellAnchor>
    <xdr:from>
      <xdr:col>1</xdr:col>
      <xdr:colOff>757756</xdr:colOff>
      <xdr:row>13</xdr:row>
      <xdr:rowOff>57656</xdr:rowOff>
    </xdr:from>
    <xdr:to>
      <xdr:col>1</xdr:col>
      <xdr:colOff>928982</xdr:colOff>
      <xdr:row>14</xdr:row>
      <xdr:rowOff>35639</xdr:rowOff>
    </xdr:to>
    <xdr:sp macro="" textlink="">
      <xdr:nvSpPr>
        <xdr:cNvPr id="35" name="Oval 25">
          <a:extLst>
            <a:ext uri="{FF2B5EF4-FFF2-40B4-BE49-F238E27FC236}">
              <a16:creationId xmlns:a16="http://schemas.microsoft.com/office/drawing/2014/main" id="{AD41D6F5-CCF4-4AAD-B668-85B6F3F93DD8}"/>
            </a:ext>
          </a:extLst>
        </xdr:cNvPr>
        <xdr:cNvSpPr/>
      </xdr:nvSpPr>
      <xdr:spPr>
        <a:xfrm>
          <a:off x="1519756" y="2858006"/>
          <a:ext cx="171226" cy="158958"/>
        </a:xfrm>
        <a:prstGeom prst="ellipse">
          <a:avLst/>
        </a:prstGeom>
        <a:no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ES" sz="700">
            <a:solidFill>
              <a:sysClr val="windowText" lastClr="000000"/>
            </a:solidFill>
          </a:endParaRPr>
        </a:p>
      </xdr:txBody>
    </xdr:sp>
    <xdr:clientData/>
  </xdr:twoCellAnchor>
  <xdr:twoCellAnchor>
    <xdr:from>
      <xdr:col>1</xdr:col>
      <xdr:colOff>1015259</xdr:colOff>
      <xdr:row>13</xdr:row>
      <xdr:rowOff>85246</xdr:rowOff>
    </xdr:from>
    <xdr:to>
      <xdr:col>1</xdr:col>
      <xdr:colOff>1186485</xdr:colOff>
      <xdr:row>14</xdr:row>
      <xdr:rowOff>63229</xdr:rowOff>
    </xdr:to>
    <xdr:sp macro="" textlink="">
      <xdr:nvSpPr>
        <xdr:cNvPr id="36" name="Oval 25">
          <a:extLst>
            <a:ext uri="{FF2B5EF4-FFF2-40B4-BE49-F238E27FC236}">
              <a16:creationId xmlns:a16="http://schemas.microsoft.com/office/drawing/2014/main" id="{D740A7E2-13D7-498A-933B-28A10C9A7674}"/>
            </a:ext>
          </a:extLst>
        </xdr:cNvPr>
        <xdr:cNvSpPr/>
      </xdr:nvSpPr>
      <xdr:spPr>
        <a:xfrm>
          <a:off x="1777259" y="2885596"/>
          <a:ext cx="171226" cy="158958"/>
        </a:xfrm>
        <a:prstGeom prst="ellipse">
          <a:avLst/>
        </a:prstGeom>
        <a:no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ES" sz="700">
            <a:solidFill>
              <a:sysClr val="windowText" lastClr="000000"/>
            </a:solidFill>
          </a:endParaRPr>
        </a:p>
      </xdr:txBody>
    </xdr:sp>
    <xdr:clientData/>
  </xdr:twoCellAnchor>
  <xdr:twoCellAnchor>
    <xdr:from>
      <xdr:col>1</xdr:col>
      <xdr:colOff>1650572</xdr:colOff>
      <xdr:row>10</xdr:row>
      <xdr:rowOff>136485</xdr:rowOff>
    </xdr:from>
    <xdr:to>
      <xdr:col>1</xdr:col>
      <xdr:colOff>1856014</xdr:colOff>
      <xdr:row>11</xdr:row>
      <xdr:rowOff>114467</xdr:rowOff>
    </xdr:to>
    <xdr:sp macro="" textlink="">
      <xdr:nvSpPr>
        <xdr:cNvPr id="37" name="Oval 25">
          <a:extLst>
            <a:ext uri="{FF2B5EF4-FFF2-40B4-BE49-F238E27FC236}">
              <a16:creationId xmlns:a16="http://schemas.microsoft.com/office/drawing/2014/main" id="{8DB765B9-3D00-41AF-B99E-2EC7F1F126AB}"/>
            </a:ext>
          </a:extLst>
        </xdr:cNvPr>
        <xdr:cNvSpPr/>
      </xdr:nvSpPr>
      <xdr:spPr>
        <a:xfrm>
          <a:off x="2412572" y="2393910"/>
          <a:ext cx="205442" cy="158957"/>
        </a:xfrm>
        <a:prstGeom prst="ellipse">
          <a:avLst/>
        </a:prstGeom>
        <a:no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ES" sz="700">
            <a:solidFill>
              <a:sysClr val="windowText" lastClr="000000"/>
            </a:solidFill>
          </a:endParaRPr>
        </a:p>
      </xdr:txBody>
    </xdr:sp>
    <xdr:clientData/>
  </xdr:twoCellAnchor>
  <xdr:twoCellAnchor>
    <xdr:from>
      <xdr:col>1</xdr:col>
      <xdr:colOff>1280459</xdr:colOff>
      <xdr:row>13</xdr:row>
      <xdr:rowOff>1866</xdr:rowOff>
    </xdr:from>
    <xdr:to>
      <xdr:col>1</xdr:col>
      <xdr:colOff>1451685</xdr:colOff>
      <xdr:row>13</xdr:row>
      <xdr:rowOff>154020</xdr:rowOff>
    </xdr:to>
    <xdr:sp macro="" textlink="">
      <xdr:nvSpPr>
        <xdr:cNvPr id="38" name="Oval 25">
          <a:extLst>
            <a:ext uri="{FF2B5EF4-FFF2-40B4-BE49-F238E27FC236}">
              <a16:creationId xmlns:a16="http://schemas.microsoft.com/office/drawing/2014/main" id="{1ED2C6EA-633C-4517-A31A-24CFA3F871F4}"/>
            </a:ext>
          </a:extLst>
        </xdr:cNvPr>
        <xdr:cNvSpPr/>
      </xdr:nvSpPr>
      <xdr:spPr>
        <a:xfrm>
          <a:off x="2042459" y="2802216"/>
          <a:ext cx="171226" cy="152154"/>
        </a:xfrm>
        <a:prstGeom prst="ellipse">
          <a:avLst/>
        </a:prstGeom>
        <a:no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ES" sz="700">
            <a:solidFill>
              <a:sysClr val="windowText" lastClr="000000"/>
            </a:solidFill>
          </a:endParaRPr>
        </a:p>
      </xdr:txBody>
    </xdr:sp>
    <xdr:clientData/>
  </xdr:twoCellAnchor>
  <xdr:twoCellAnchor>
    <xdr:from>
      <xdr:col>1</xdr:col>
      <xdr:colOff>1809776</xdr:colOff>
      <xdr:row>12</xdr:row>
      <xdr:rowOff>143381</xdr:rowOff>
    </xdr:from>
    <xdr:to>
      <xdr:col>1</xdr:col>
      <xdr:colOff>1981002</xdr:colOff>
      <xdr:row>13</xdr:row>
      <xdr:rowOff>121364</xdr:rowOff>
    </xdr:to>
    <xdr:sp macro="" textlink="">
      <xdr:nvSpPr>
        <xdr:cNvPr id="39" name="Oval 25">
          <a:extLst>
            <a:ext uri="{FF2B5EF4-FFF2-40B4-BE49-F238E27FC236}">
              <a16:creationId xmlns:a16="http://schemas.microsoft.com/office/drawing/2014/main" id="{676A173F-635D-461E-B000-E892183F41FA}"/>
            </a:ext>
          </a:extLst>
        </xdr:cNvPr>
        <xdr:cNvSpPr/>
      </xdr:nvSpPr>
      <xdr:spPr>
        <a:xfrm>
          <a:off x="2571776" y="2762756"/>
          <a:ext cx="171226" cy="158958"/>
        </a:xfrm>
        <a:prstGeom prst="ellipse">
          <a:avLst/>
        </a:prstGeom>
        <a:no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ES" sz="700">
            <a:solidFill>
              <a:sysClr val="windowText" lastClr="000000"/>
            </a:solidFill>
          </a:endParaRPr>
        </a:p>
      </xdr:txBody>
    </xdr:sp>
    <xdr:clientData/>
  </xdr:twoCellAnchor>
  <xdr:twoCellAnchor>
    <xdr:from>
      <xdr:col>1</xdr:col>
      <xdr:colOff>2076476</xdr:colOff>
      <xdr:row>12</xdr:row>
      <xdr:rowOff>105281</xdr:rowOff>
    </xdr:from>
    <xdr:to>
      <xdr:col>1</xdr:col>
      <xdr:colOff>2247702</xdr:colOff>
      <xdr:row>13</xdr:row>
      <xdr:rowOff>83264</xdr:rowOff>
    </xdr:to>
    <xdr:sp macro="" textlink="">
      <xdr:nvSpPr>
        <xdr:cNvPr id="40" name="Oval 25">
          <a:extLst>
            <a:ext uri="{FF2B5EF4-FFF2-40B4-BE49-F238E27FC236}">
              <a16:creationId xmlns:a16="http://schemas.microsoft.com/office/drawing/2014/main" id="{D50D3DFA-4BB6-4F46-88D7-9799ADD49369}"/>
            </a:ext>
          </a:extLst>
        </xdr:cNvPr>
        <xdr:cNvSpPr/>
      </xdr:nvSpPr>
      <xdr:spPr>
        <a:xfrm>
          <a:off x="2838476" y="2724656"/>
          <a:ext cx="171226" cy="158958"/>
        </a:xfrm>
        <a:prstGeom prst="ellipse">
          <a:avLst/>
        </a:prstGeom>
        <a:no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ES" sz="700">
            <a:solidFill>
              <a:sysClr val="windowText" lastClr="000000"/>
            </a:solidFill>
          </a:endParaRPr>
        </a:p>
      </xdr:txBody>
    </xdr:sp>
    <xdr:clientData/>
  </xdr:twoCellAnchor>
  <xdr:twoCellAnchor>
    <xdr:from>
      <xdr:col>1</xdr:col>
      <xdr:colOff>2333651</xdr:colOff>
      <xdr:row>12</xdr:row>
      <xdr:rowOff>133856</xdr:rowOff>
    </xdr:from>
    <xdr:to>
      <xdr:col>1</xdr:col>
      <xdr:colOff>2504877</xdr:colOff>
      <xdr:row>13</xdr:row>
      <xdr:rowOff>111839</xdr:rowOff>
    </xdr:to>
    <xdr:sp macro="" textlink="">
      <xdr:nvSpPr>
        <xdr:cNvPr id="41" name="Oval 25">
          <a:extLst>
            <a:ext uri="{FF2B5EF4-FFF2-40B4-BE49-F238E27FC236}">
              <a16:creationId xmlns:a16="http://schemas.microsoft.com/office/drawing/2014/main" id="{81D12B14-F93B-4B7E-B204-258F40E7222B}"/>
            </a:ext>
          </a:extLst>
        </xdr:cNvPr>
        <xdr:cNvSpPr/>
      </xdr:nvSpPr>
      <xdr:spPr>
        <a:xfrm>
          <a:off x="3095651" y="2753231"/>
          <a:ext cx="171226" cy="158958"/>
        </a:xfrm>
        <a:prstGeom prst="ellipse">
          <a:avLst/>
        </a:prstGeom>
        <a:no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ES" sz="700">
            <a:solidFill>
              <a:sysClr val="windowText" lastClr="000000"/>
            </a:solidFill>
          </a:endParaRPr>
        </a:p>
      </xdr:txBody>
    </xdr:sp>
    <xdr:clientData/>
  </xdr:twoCellAnchor>
  <xdr:twoCellAnchor>
    <xdr:from>
      <xdr:col>1</xdr:col>
      <xdr:colOff>2867051</xdr:colOff>
      <xdr:row>11</xdr:row>
      <xdr:rowOff>162431</xdr:rowOff>
    </xdr:from>
    <xdr:to>
      <xdr:col>1</xdr:col>
      <xdr:colOff>3038277</xdr:colOff>
      <xdr:row>12</xdr:row>
      <xdr:rowOff>140414</xdr:rowOff>
    </xdr:to>
    <xdr:sp macro="" textlink="">
      <xdr:nvSpPr>
        <xdr:cNvPr id="42" name="Oval 25">
          <a:extLst>
            <a:ext uri="{FF2B5EF4-FFF2-40B4-BE49-F238E27FC236}">
              <a16:creationId xmlns:a16="http://schemas.microsoft.com/office/drawing/2014/main" id="{C9F401D6-D336-4D03-9880-F9584690719B}"/>
            </a:ext>
          </a:extLst>
        </xdr:cNvPr>
        <xdr:cNvSpPr/>
      </xdr:nvSpPr>
      <xdr:spPr>
        <a:xfrm>
          <a:off x="3629051" y="2600831"/>
          <a:ext cx="171226" cy="158958"/>
        </a:xfrm>
        <a:prstGeom prst="ellipse">
          <a:avLst/>
        </a:prstGeom>
        <a:no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ES" sz="700">
            <a:solidFill>
              <a:sysClr val="windowText" lastClr="000000"/>
            </a:solidFill>
          </a:endParaRPr>
        </a:p>
      </xdr:txBody>
    </xdr:sp>
    <xdr:clientData/>
  </xdr:twoCellAnchor>
  <xdr:twoCellAnchor>
    <xdr:from>
      <xdr:col>1</xdr:col>
      <xdr:colOff>3105176</xdr:colOff>
      <xdr:row>12</xdr:row>
      <xdr:rowOff>506</xdr:rowOff>
    </xdr:from>
    <xdr:to>
      <xdr:col>1</xdr:col>
      <xdr:colOff>3276402</xdr:colOff>
      <xdr:row>12</xdr:row>
      <xdr:rowOff>149939</xdr:rowOff>
    </xdr:to>
    <xdr:sp macro="" textlink="">
      <xdr:nvSpPr>
        <xdr:cNvPr id="43" name="Oval 25">
          <a:extLst>
            <a:ext uri="{FF2B5EF4-FFF2-40B4-BE49-F238E27FC236}">
              <a16:creationId xmlns:a16="http://schemas.microsoft.com/office/drawing/2014/main" id="{292BE57F-2041-4ECD-B050-C7A217A8CDBB}"/>
            </a:ext>
          </a:extLst>
        </xdr:cNvPr>
        <xdr:cNvSpPr/>
      </xdr:nvSpPr>
      <xdr:spPr>
        <a:xfrm>
          <a:off x="3867176" y="2619881"/>
          <a:ext cx="171226" cy="149433"/>
        </a:xfrm>
        <a:prstGeom prst="ellipse">
          <a:avLst/>
        </a:prstGeom>
        <a:no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ES" sz="700">
            <a:solidFill>
              <a:sysClr val="windowText" lastClr="000000"/>
            </a:solidFill>
          </a:endParaRPr>
        </a:p>
      </xdr:txBody>
    </xdr:sp>
    <xdr:clientData/>
  </xdr:twoCellAnchor>
  <xdr:twoCellAnchor>
    <xdr:from>
      <xdr:col>1</xdr:col>
      <xdr:colOff>3381401</xdr:colOff>
      <xdr:row>12</xdr:row>
      <xdr:rowOff>19556</xdr:rowOff>
    </xdr:from>
    <xdr:to>
      <xdr:col>1</xdr:col>
      <xdr:colOff>3552627</xdr:colOff>
      <xdr:row>12</xdr:row>
      <xdr:rowOff>168989</xdr:rowOff>
    </xdr:to>
    <xdr:sp macro="" textlink="">
      <xdr:nvSpPr>
        <xdr:cNvPr id="44" name="Oval 25">
          <a:extLst>
            <a:ext uri="{FF2B5EF4-FFF2-40B4-BE49-F238E27FC236}">
              <a16:creationId xmlns:a16="http://schemas.microsoft.com/office/drawing/2014/main" id="{08FEA1DF-981A-4124-8B54-E92C2C0E1A65}"/>
            </a:ext>
          </a:extLst>
        </xdr:cNvPr>
        <xdr:cNvSpPr/>
      </xdr:nvSpPr>
      <xdr:spPr>
        <a:xfrm>
          <a:off x="4143401" y="2638931"/>
          <a:ext cx="171226" cy="149433"/>
        </a:xfrm>
        <a:prstGeom prst="ellipse">
          <a:avLst/>
        </a:prstGeom>
        <a:no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ES" sz="700">
            <a:solidFill>
              <a:sysClr val="windowText" lastClr="000000"/>
            </a:solidFill>
          </a:endParaRPr>
        </a:p>
      </xdr:txBody>
    </xdr:sp>
    <xdr:clientData/>
  </xdr:twoCellAnchor>
  <xdr:twoCellAnchor>
    <xdr:from>
      <xdr:col>1</xdr:col>
      <xdr:colOff>3638576</xdr:colOff>
      <xdr:row>11</xdr:row>
      <xdr:rowOff>143381</xdr:rowOff>
    </xdr:from>
    <xdr:to>
      <xdr:col>1</xdr:col>
      <xdr:colOff>3809802</xdr:colOff>
      <xdr:row>12</xdr:row>
      <xdr:rowOff>121364</xdr:rowOff>
    </xdr:to>
    <xdr:sp macro="" textlink="">
      <xdr:nvSpPr>
        <xdr:cNvPr id="45" name="Oval 25">
          <a:extLst>
            <a:ext uri="{FF2B5EF4-FFF2-40B4-BE49-F238E27FC236}">
              <a16:creationId xmlns:a16="http://schemas.microsoft.com/office/drawing/2014/main" id="{1F5D1FDE-5F04-4859-9F1D-0E35707A00EF}"/>
            </a:ext>
          </a:extLst>
        </xdr:cNvPr>
        <xdr:cNvSpPr/>
      </xdr:nvSpPr>
      <xdr:spPr>
        <a:xfrm>
          <a:off x="4400576" y="2581781"/>
          <a:ext cx="171226" cy="158958"/>
        </a:xfrm>
        <a:prstGeom prst="ellipse">
          <a:avLst/>
        </a:prstGeom>
        <a:no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ES" sz="700">
            <a:solidFill>
              <a:sysClr val="windowText" lastClr="000000"/>
            </a:solidFill>
          </a:endParaRPr>
        </a:p>
      </xdr:txBody>
    </xdr:sp>
    <xdr:clientData/>
  </xdr:twoCellAnchor>
  <xdr:twoCellAnchor>
    <xdr:from>
      <xdr:col>1</xdr:col>
      <xdr:colOff>3905276</xdr:colOff>
      <xdr:row>10</xdr:row>
      <xdr:rowOff>143381</xdr:rowOff>
    </xdr:from>
    <xdr:to>
      <xdr:col>1</xdr:col>
      <xdr:colOff>4076502</xdr:colOff>
      <xdr:row>11</xdr:row>
      <xdr:rowOff>121364</xdr:rowOff>
    </xdr:to>
    <xdr:sp macro="" textlink="">
      <xdr:nvSpPr>
        <xdr:cNvPr id="46" name="Oval 25">
          <a:extLst>
            <a:ext uri="{FF2B5EF4-FFF2-40B4-BE49-F238E27FC236}">
              <a16:creationId xmlns:a16="http://schemas.microsoft.com/office/drawing/2014/main" id="{A1980DF9-B988-418C-972D-E97F673B387F}"/>
            </a:ext>
          </a:extLst>
        </xdr:cNvPr>
        <xdr:cNvSpPr/>
      </xdr:nvSpPr>
      <xdr:spPr>
        <a:xfrm>
          <a:off x="4667276" y="2400806"/>
          <a:ext cx="171226" cy="158958"/>
        </a:xfrm>
        <a:prstGeom prst="ellipse">
          <a:avLst/>
        </a:prstGeom>
        <a:no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ES" sz="700">
            <a:solidFill>
              <a:sysClr val="windowText" lastClr="000000"/>
            </a:solidFill>
          </a:endParaRPr>
        </a:p>
      </xdr:txBody>
    </xdr:sp>
    <xdr:clientData/>
  </xdr:twoCellAnchor>
  <xdr:twoCellAnchor>
    <xdr:from>
      <xdr:col>1</xdr:col>
      <xdr:colOff>4162451</xdr:colOff>
      <xdr:row>10</xdr:row>
      <xdr:rowOff>143381</xdr:rowOff>
    </xdr:from>
    <xdr:to>
      <xdr:col>1</xdr:col>
      <xdr:colOff>4333677</xdr:colOff>
      <xdr:row>11</xdr:row>
      <xdr:rowOff>121364</xdr:rowOff>
    </xdr:to>
    <xdr:sp macro="" textlink="">
      <xdr:nvSpPr>
        <xdr:cNvPr id="47" name="Oval 25">
          <a:extLst>
            <a:ext uri="{FF2B5EF4-FFF2-40B4-BE49-F238E27FC236}">
              <a16:creationId xmlns:a16="http://schemas.microsoft.com/office/drawing/2014/main" id="{CCA2FFE8-64E8-4F6A-9A38-7AD8837AA2B4}"/>
            </a:ext>
          </a:extLst>
        </xdr:cNvPr>
        <xdr:cNvSpPr/>
      </xdr:nvSpPr>
      <xdr:spPr>
        <a:xfrm>
          <a:off x="4924451" y="2400806"/>
          <a:ext cx="171226" cy="158958"/>
        </a:xfrm>
        <a:prstGeom prst="ellipse">
          <a:avLst/>
        </a:prstGeom>
        <a:no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ES" sz="700">
            <a:solidFill>
              <a:sysClr val="windowText" lastClr="000000"/>
            </a:solidFill>
          </a:endParaRPr>
        </a:p>
      </xdr:txBody>
    </xdr:sp>
    <xdr:clientData/>
  </xdr:twoCellAnchor>
  <xdr:twoCellAnchor>
    <xdr:from>
      <xdr:col>1</xdr:col>
      <xdr:colOff>4400576</xdr:colOff>
      <xdr:row>9</xdr:row>
      <xdr:rowOff>10031</xdr:rowOff>
    </xdr:from>
    <xdr:to>
      <xdr:col>1</xdr:col>
      <xdr:colOff>4571802</xdr:colOff>
      <xdr:row>9</xdr:row>
      <xdr:rowOff>159464</xdr:rowOff>
    </xdr:to>
    <xdr:sp macro="" textlink="">
      <xdr:nvSpPr>
        <xdr:cNvPr id="48" name="Oval 25">
          <a:extLst>
            <a:ext uri="{FF2B5EF4-FFF2-40B4-BE49-F238E27FC236}">
              <a16:creationId xmlns:a16="http://schemas.microsoft.com/office/drawing/2014/main" id="{84B26240-0D8D-48E3-88F0-37243E894B20}"/>
            </a:ext>
          </a:extLst>
        </xdr:cNvPr>
        <xdr:cNvSpPr/>
      </xdr:nvSpPr>
      <xdr:spPr>
        <a:xfrm>
          <a:off x="5162576" y="2086481"/>
          <a:ext cx="171226" cy="149433"/>
        </a:xfrm>
        <a:prstGeom prst="ellipse">
          <a:avLst/>
        </a:prstGeom>
        <a:no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ES" sz="700">
            <a:solidFill>
              <a:sysClr val="windowText" lastClr="000000"/>
            </a:solidFill>
          </a:endParaRPr>
        </a:p>
      </xdr:txBody>
    </xdr:sp>
    <xdr:clientData/>
  </xdr:twoCellAnchor>
  <xdr:twoCellAnchor>
    <xdr:from>
      <xdr:col>1</xdr:col>
      <xdr:colOff>4686326</xdr:colOff>
      <xdr:row>9</xdr:row>
      <xdr:rowOff>48131</xdr:rowOff>
    </xdr:from>
    <xdr:to>
      <xdr:col>1</xdr:col>
      <xdr:colOff>4882816</xdr:colOff>
      <xdr:row>10</xdr:row>
      <xdr:rowOff>16589</xdr:rowOff>
    </xdr:to>
    <xdr:sp macro="" textlink="">
      <xdr:nvSpPr>
        <xdr:cNvPr id="49" name="Oval 25">
          <a:extLst>
            <a:ext uri="{FF2B5EF4-FFF2-40B4-BE49-F238E27FC236}">
              <a16:creationId xmlns:a16="http://schemas.microsoft.com/office/drawing/2014/main" id="{37B82518-3DDA-43E7-8E08-BD61C574551A}"/>
            </a:ext>
          </a:extLst>
        </xdr:cNvPr>
        <xdr:cNvSpPr/>
      </xdr:nvSpPr>
      <xdr:spPr>
        <a:xfrm>
          <a:off x="5448326" y="2124581"/>
          <a:ext cx="196490" cy="149433"/>
        </a:xfrm>
        <a:prstGeom prst="ellipse">
          <a:avLst/>
        </a:prstGeom>
        <a:no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ES" sz="700">
            <a:solidFill>
              <a:sysClr val="windowText" lastClr="000000"/>
            </a:solidFill>
          </a:endParaRPr>
        </a:p>
      </xdr:txBody>
    </xdr:sp>
    <xdr:clientData/>
  </xdr:twoCellAnchor>
  <xdr:twoCellAnchor>
    <xdr:from>
      <xdr:col>1</xdr:col>
      <xdr:colOff>266700</xdr:colOff>
      <xdr:row>13</xdr:row>
      <xdr:rowOff>92529</xdr:rowOff>
    </xdr:from>
    <xdr:to>
      <xdr:col>1</xdr:col>
      <xdr:colOff>437971</xdr:colOff>
      <xdr:row>14</xdr:row>
      <xdr:rowOff>55149</xdr:rowOff>
    </xdr:to>
    <xdr:sp macro="" textlink="">
      <xdr:nvSpPr>
        <xdr:cNvPr id="50" name="Oval 25">
          <a:extLst>
            <a:ext uri="{FF2B5EF4-FFF2-40B4-BE49-F238E27FC236}">
              <a16:creationId xmlns:a16="http://schemas.microsoft.com/office/drawing/2014/main" id="{A82FAA8A-E318-4D3B-888D-781CF2FDE49E}"/>
            </a:ext>
          </a:extLst>
        </xdr:cNvPr>
        <xdr:cNvSpPr/>
      </xdr:nvSpPr>
      <xdr:spPr>
        <a:xfrm>
          <a:off x="1028700" y="2892879"/>
          <a:ext cx="171271" cy="143595"/>
        </a:xfrm>
        <a:prstGeom prst="ellipse">
          <a:avLst/>
        </a:prstGeom>
        <a:solidFill>
          <a:schemeClr val="bg1">
            <a:lumMod val="85000"/>
          </a:schemeClr>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ES" sz="700">
            <a:solidFill>
              <a:sysClr val="windowText" lastClr="000000"/>
            </a:solidFill>
          </a:endParaRPr>
        </a:p>
      </xdr:txBody>
    </xdr:sp>
    <xdr:clientData/>
  </xdr:twoCellAnchor>
  <xdr:twoCellAnchor>
    <xdr:from>
      <xdr:col>1</xdr:col>
      <xdr:colOff>27215</xdr:colOff>
      <xdr:row>13</xdr:row>
      <xdr:rowOff>21771</xdr:rowOff>
    </xdr:from>
    <xdr:to>
      <xdr:col>1</xdr:col>
      <xdr:colOff>707181</xdr:colOff>
      <xdr:row>14</xdr:row>
      <xdr:rowOff>96820</xdr:rowOff>
    </xdr:to>
    <xdr:sp macro="" textlink="">
      <xdr:nvSpPr>
        <xdr:cNvPr id="51" name="TextBox 93">
          <a:extLst>
            <a:ext uri="{FF2B5EF4-FFF2-40B4-BE49-F238E27FC236}">
              <a16:creationId xmlns:a16="http://schemas.microsoft.com/office/drawing/2014/main" id="{830B6B70-C62D-4D8B-9834-C9CA1AAD6B65}"/>
            </a:ext>
          </a:extLst>
        </xdr:cNvPr>
        <xdr:cNvSpPr txBox="1"/>
      </xdr:nvSpPr>
      <xdr:spPr>
        <a:xfrm>
          <a:off x="789215" y="2822121"/>
          <a:ext cx="679966" cy="256024"/>
        </a:xfrm>
        <a:prstGeom prst="ellipse">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700" b="1">
              <a:latin typeface="Century Gothic" panose="020B0502020202020204" pitchFamily="34" charset="0"/>
            </a:rPr>
            <a:t>  66%</a:t>
          </a:r>
        </a:p>
      </xdr:txBody>
    </xdr:sp>
    <xdr:clientData/>
  </xdr:twoCellAnchor>
  <xdr:twoCellAnchor>
    <xdr:from>
      <xdr:col>1</xdr:col>
      <xdr:colOff>2579915</xdr:colOff>
      <xdr:row>12</xdr:row>
      <xdr:rowOff>130628</xdr:rowOff>
    </xdr:from>
    <xdr:to>
      <xdr:col>1</xdr:col>
      <xdr:colOff>2751186</xdr:colOff>
      <xdr:row>13</xdr:row>
      <xdr:rowOff>105627</xdr:rowOff>
    </xdr:to>
    <xdr:sp macro="" textlink="">
      <xdr:nvSpPr>
        <xdr:cNvPr id="52" name="Oval 25">
          <a:extLst>
            <a:ext uri="{FF2B5EF4-FFF2-40B4-BE49-F238E27FC236}">
              <a16:creationId xmlns:a16="http://schemas.microsoft.com/office/drawing/2014/main" id="{ED4E156C-E2BE-479B-A0E5-DEA93FC95280}"/>
            </a:ext>
          </a:extLst>
        </xdr:cNvPr>
        <xdr:cNvSpPr/>
      </xdr:nvSpPr>
      <xdr:spPr>
        <a:xfrm>
          <a:off x="3341915" y="2750003"/>
          <a:ext cx="171271" cy="155974"/>
        </a:xfrm>
        <a:prstGeom prst="ellipse">
          <a:avLst/>
        </a:prstGeom>
        <a:solidFill>
          <a:schemeClr val="bg1">
            <a:lumMod val="85000"/>
          </a:schemeClr>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ES" sz="700">
            <a:solidFill>
              <a:sysClr val="windowText" lastClr="000000"/>
            </a:solidFill>
          </a:endParaRPr>
        </a:p>
      </xdr:txBody>
    </xdr:sp>
    <xdr:clientData/>
  </xdr:twoCellAnchor>
  <xdr:twoCellAnchor>
    <xdr:from>
      <xdr:col>1</xdr:col>
      <xdr:colOff>2351314</xdr:colOff>
      <xdr:row>12</xdr:row>
      <xdr:rowOff>65314</xdr:rowOff>
    </xdr:from>
    <xdr:to>
      <xdr:col>1</xdr:col>
      <xdr:colOff>3031280</xdr:colOff>
      <xdr:row>13</xdr:row>
      <xdr:rowOff>127983</xdr:rowOff>
    </xdr:to>
    <xdr:sp macro="" textlink="">
      <xdr:nvSpPr>
        <xdr:cNvPr id="53" name="TextBox 93">
          <a:extLst>
            <a:ext uri="{FF2B5EF4-FFF2-40B4-BE49-F238E27FC236}">
              <a16:creationId xmlns:a16="http://schemas.microsoft.com/office/drawing/2014/main" id="{2857F761-4FD7-4C77-8B98-F484BA202FEE}"/>
            </a:ext>
          </a:extLst>
        </xdr:cNvPr>
        <xdr:cNvSpPr txBox="1"/>
      </xdr:nvSpPr>
      <xdr:spPr>
        <a:xfrm>
          <a:off x="3113314" y="2684689"/>
          <a:ext cx="679966" cy="243644"/>
        </a:xfrm>
        <a:prstGeom prst="ellipse">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700" b="1">
              <a:latin typeface="Century Gothic" panose="020B0502020202020204" pitchFamily="34" charset="0"/>
            </a:rPr>
            <a:t>  10%</a:t>
          </a:r>
        </a:p>
      </xdr:txBody>
    </xdr:sp>
    <xdr:clientData/>
  </xdr:twoCellAnchor>
</xdr:wsDr>
</file>

<file path=xl/drawings/drawing71.xml><?xml version="1.0" encoding="utf-8"?>
<c:userShapes xmlns:c="http://schemas.openxmlformats.org/drawingml/2006/chart">
  <cdr:relSizeAnchor xmlns:cdr="http://schemas.openxmlformats.org/drawingml/2006/chartDrawing">
    <cdr:from>
      <cdr:x>0.82777</cdr:x>
      <cdr:y>0.0563</cdr:y>
    </cdr:from>
    <cdr:to>
      <cdr:x>0.86827</cdr:x>
      <cdr:y>0.72043</cdr:y>
    </cdr:to>
    <cdr:sp macro="" textlink="">
      <cdr:nvSpPr>
        <cdr:cNvPr id="4" name="Rectángulo 3">
          <a:extLst xmlns:a="http://schemas.openxmlformats.org/drawingml/2006/main">
            <a:ext uri="{FF2B5EF4-FFF2-40B4-BE49-F238E27FC236}">
              <a16:creationId xmlns:a16="http://schemas.microsoft.com/office/drawing/2014/main" id="{71BE3E2F-EA70-419C-8579-6D1E72E26CF3}"/>
            </a:ext>
          </a:extLst>
        </cdr:cNvPr>
        <cdr:cNvSpPr/>
      </cdr:nvSpPr>
      <cdr:spPr>
        <a:xfrm xmlns:a="http://schemas.openxmlformats.org/drawingml/2006/main">
          <a:off x="4323055" y="140346"/>
          <a:ext cx="211514" cy="1655565"/>
        </a:xfrm>
        <a:prstGeom xmlns:a="http://schemas.openxmlformats.org/drawingml/2006/main" prst="rect">
          <a:avLst/>
        </a:prstGeom>
        <a:solidFill xmlns:a="http://schemas.openxmlformats.org/drawingml/2006/main">
          <a:srgbClr val="E5A1AA">
            <a:alpha val="26000"/>
          </a:srgbClr>
        </a:solidFill>
        <a:ln xmlns:a="http://schemas.openxmlformats.org/drawingml/2006/main">
          <a:solidFill>
            <a:srgbClr val="E5A1AA">
              <a:alpha val="12000"/>
            </a:srgb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s-ES"/>
        </a:p>
      </cdr:txBody>
    </cdr:sp>
  </cdr:relSizeAnchor>
  <cdr:relSizeAnchor xmlns:cdr="http://schemas.openxmlformats.org/drawingml/2006/chartDrawing">
    <cdr:from>
      <cdr:x>0.52994</cdr:x>
      <cdr:y>0.05187</cdr:y>
    </cdr:from>
    <cdr:to>
      <cdr:x>0.57044</cdr:x>
      <cdr:y>0.72335</cdr:y>
    </cdr:to>
    <cdr:sp macro="" textlink="">
      <cdr:nvSpPr>
        <cdr:cNvPr id="2" name="Rectángulo 1">
          <a:extLst xmlns:a="http://schemas.openxmlformats.org/drawingml/2006/main">
            <a:ext uri="{FF2B5EF4-FFF2-40B4-BE49-F238E27FC236}">
              <a16:creationId xmlns:a16="http://schemas.microsoft.com/office/drawing/2014/main" id="{9AC9FB89-89BF-BBBD-C6B4-D3DA92CFB8DB}"/>
            </a:ext>
          </a:extLst>
        </cdr:cNvPr>
        <cdr:cNvSpPr/>
      </cdr:nvSpPr>
      <cdr:spPr>
        <a:xfrm xmlns:a="http://schemas.openxmlformats.org/drawingml/2006/main">
          <a:off x="2767645" y="130367"/>
          <a:ext cx="211514" cy="1687655"/>
        </a:xfrm>
        <a:prstGeom xmlns:a="http://schemas.openxmlformats.org/drawingml/2006/main" prst="rect">
          <a:avLst/>
        </a:prstGeom>
        <a:solidFill xmlns:a="http://schemas.openxmlformats.org/drawingml/2006/main">
          <a:srgbClr val="E5A1AA">
            <a:alpha val="26000"/>
          </a:srgbClr>
        </a:solidFill>
        <a:ln xmlns:a="http://schemas.openxmlformats.org/drawingml/2006/main">
          <a:solidFill>
            <a:srgbClr val="E5A1AA">
              <a:alpha val="12000"/>
            </a:srgb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s-ES"/>
        </a:p>
      </cdr:txBody>
    </cdr:sp>
  </cdr:relSizeAnchor>
</c:userShapes>
</file>

<file path=xl/drawings/drawing72.xml><?xml version="1.0" encoding="utf-8"?>
<xdr:wsDr xmlns:xdr="http://schemas.openxmlformats.org/drawingml/2006/spreadsheetDrawing" xmlns:a="http://schemas.openxmlformats.org/drawingml/2006/main">
  <xdr:twoCellAnchor>
    <xdr:from>
      <xdr:col>1</xdr:col>
      <xdr:colOff>486519</xdr:colOff>
      <xdr:row>6</xdr:row>
      <xdr:rowOff>105344</xdr:rowOff>
    </xdr:from>
    <xdr:to>
      <xdr:col>1</xdr:col>
      <xdr:colOff>5706519</xdr:colOff>
      <xdr:row>22</xdr:row>
      <xdr:rowOff>33104</xdr:rowOff>
    </xdr:to>
    <xdr:grpSp>
      <xdr:nvGrpSpPr>
        <xdr:cNvPr id="6" name="Grupo 5">
          <a:extLst>
            <a:ext uri="{FF2B5EF4-FFF2-40B4-BE49-F238E27FC236}">
              <a16:creationId xmlns:a16="http://schemas.microsoft.com/office/drawing/2014/main" id="{A0F5042C-85C0-BF01-DFEF-5946B6F5C24B}"/>
            </a:ext>
          </a:extLst>
        </xdr:cNvPr>
        <xdr:cNvGrpSpPr/>
      </xdr:nvGrpSpPr>
      <xdr:grpSpPr>
        <a:xfrm>
          <a:off x="1250424" y="1627439"/>
          <a:ext cx="5220000" cy="2853840"/>
          <a:chOff x="393488" y="707543"/>
          <a:chExt cx="9664276" cy="3717598"/>
        </a:xfrm>
      </xdr:grpSpPr>
      <xdr:graphicFrame macro="">
        <xdr:nvGraphicFramePr>
          <xdr:cNvPr id="3" name="Gráfico 2">
            <a:extLst>
              <a:ext uri="{FF2B5EF4-FFF2-40B4-BE49-F238E27FC236}">
                <a16:creationId xmlns:a16="http://schemas.microsoft.com/office/drawing/2014/main" id="{00000000-0008-0000-6400-000003000000}"/>
              </a:ext>
            </a:extLst>
          </xdr:cNvPr>
          <xdr:cNvGraphicFramePr>
            <a:graphicFrameLocks/>
          </xdr:cNvGraphicFramePr>
        </xdr:nvGraphicFramePr>
        <xdr:xfrm>
          <a:off x="393488" y="744680"/>
          <a:ext cx="7396125" cy="3680461"/>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áfico 3">
            <a:extLst>
              <a:ext uri="{FF2B5EF4-FFF2-40B4-BE49-F238E27FC236}">
                <a16:creationId xmlns:a16="http://schemas.microsoft.com/office/drawing/2014/main" id="{00000000-0008-0000-6400-000004000000}"/>
              </a:ext>
            </a:extLst>
          </xdr:cNvPr>
          <xdr:cNvGraphicFramePr>
            <a:graphicFrameLocks/>
          </xdr:cNvGraphicFramePr>
        </xdr:nvGraphicFramePr>
        <xdr:xfrm>
          <a:off x="7816216" y="707543"/>
          <a:ext cx="1006686" cy="3623311"/>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áfico 4">
            <a:extLst>
              <a:ext uri="{FF2B5EF4-FFF2-40B4-BE49-F238E27FC236}">
                <a16:creationId xmlns:a16="http://schemas.microsoft.com/office/drawing/2014/main" id="{00000000-0008-0000-6400-000005000000}"/>
              </a:ext>
            </a:extLst>
          </xdr:cNvPr>
          <xdr:cNvGraphicFramePr>
            <a:graphicFrameLocks/>
          </xdr:cNvGraphicFramePr>
        </xdr:nvGraphicFramePr>
        <xdr:xfrm>
          <a:off x="8821420" y="729019"/>
          <a:ext cx="1236344" cy="3657601"/>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wsDr>
</file>

<file path=xl/drawings/drawing73.xml><?xml version="1.0" encoding="utf-8"?>
<xdr:wsDr xmlns:xdr="http://schemas.openxmlformats.org/drawingml/2006/spreadsheetDrawing" xmlns:a="http://schemas.openxmlformats.org/drawingml/2006/main">
  <xdr:twoCellAnchor>
    <xdr:from>
      <xdr:col>1</xdr:col>
      <xdr:colOff>4980197</xdr:colOff>
      <xdr:row>4</xdr:row>
      <xdr:rowOff>144941</xdr:rowOff>
    </xdr:from>
    <xdr:to>
      <xdr:col>1</xdr:col>
      <xdr:colOff>5662906</xdr:colOff>
      <xdr:row>17</xdr:row>
      <xdr:rowOff>128929</xdr:rowOff>
    </xdr:to>
    <xdr:graphicFrame macro="">
      <xdr:nvGraphicFramePr>
        <xdr:cNvPr id="25" name="Gráfico 2">
          <a:extLst>
            <a:ext uri="{FF2B5EF4-FFF2-40B4-BE49-F238E27FC236}">
              <a16:creationId xmlns:a16="http://schemas.microsoft.com/office/drawing/2014/main" id="{00000000-0008-0000-65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172140</xdr:colOff>
      <xdr:row>4</xdr:row>
      <xdr:rowOff>124497</xdr:rowOff>
    </xdr:from>
    <xdr:to>
      <xdr:col>1</xdr:col>
      <xdr:colOff>5111947</xdr:colOff>
      <xdr:row>17</xdr:row>
      <xdr:rowOff>154668</xdr:rowOff>
    </xdr:to>
    <xdr:grpSp>
      <xdr:nvGrpSpPr>
        <xdr:cNvPr id="884" name="Grupo 28">
          <a:extLst>
            <a:ext uri="{FF2B5EF4-FFF2-40B4-BE49-F238E27FC236}">
              <a16:creationId xmlns:a16="http://schemas.microsoft.com/office/drawing/2014/main" id="{F04938F9-33AC-B4E8-806F-A11E35A7EA1C}"/>
            </a:ext>
          </a:extLst>
        </xdr:cNvPr>
        <xdr:cNvGrpSpPr/>
      </xdr:nvGrpSpPr>
      <xdr:grpSpPr>
        <a:xfrm>
          <a:off x="934140" y="1402752"/>
          <a:ext cx="4941712" cy="2405706"/>
          <a:chOff x="393664" y="1143608"/>
          <a:chExt cx="4753903" cy="2217223"/>
        </a:xfrm>
      </xdr:grpSpPr>
      <xdr:graphicFrame macro="">
        <xdr:nvGraphicFramePr>
          <xdr:cNvPr id="885" name="Gráfico 1">
            <a:extLst>
              <a:ext uri="{FF2B5EF4-FFF2-40B4-BE49-F238E27FC236}">
                <a16:creationId xmlns:a16="http://schemas.microsoft.com/office/drawing/2014/main" id="{00000000-0008-0000-6500-000002000000}"/>
              </a:ext>
            </a:extLst>
          </xdr:cNvPr>
          <xdr:cNvGraphicFramePr>
            <a:graphicFrameLocks/>
          </xdr:cNvGraphicFramePr>
        </xdr:nvGraphicFramePr>
        <xdr:xfrm>
          <a:off x="393664" y="1285315"/>
          <a:ext cx="4753903" cy="2075516"/>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886" name="CuadroTexto 3">
            <a:extLst>
              <a:ext uri="{FF2B5EF4-FFF2-40B4-BE49-F238E27FC236}">
                <a16:creationId xmlns:a16="http://schemas.microsoft.com/office/drawing/2014/main" id="{00000000-0008-0000-6500-000004000000}"/>
              </a:ext>
            </a:extLst>
          </xdr:cNvPr>
          <xdr:cNvSpPr txBox="1"/>
        </xdr:nvSpPr>
        <xdr:spPr>
          <a:xfrm>
            <a:off x="486155" y="1143608"/>
            <a:ext cx="200346" cy="114134"/>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lstStyle/>
          <a:p>
            <a:pPr algn="ctr"/>
            <a:r>
              <a:rPr lang="es-ES" sz="400" b="1">
                <a:solidFill>
                  <a:srgbClr val="404040"/>
                </a:solidFill>
                <a:latin typeface="Century Gothic" panose="020B0502020202020204" pitchFamily="34" charset="0"/>
              </a:rPr>
              <a:t>2008</a:t>
            </a:r>
          </a:p>
        </xdr:txBody>
      </xdr:sp>
      <xdr:sp macro="" textlink="">
        <xdr:nvSpPr>
          <xdr:cNvPr id="887" name="CuadroTexto 4">
            <a:extLst>
              <a:ext uri="{FF2B5EF4-FFF2-40B4-BE49-F238E27FC236}">
                <a16:creationId xmlns:a16="http://schemas.microsoft.com/office/drawing/2014/main" id="{00000000-0008-0000-6500-000005000000}"/>
              </a:ext>
            </a:extLst>
          </xdr:cNvPr>
          <xdr:cNvSpPr txBox="1"/>
        </xdr:nvSpPr>
        <xdr:spPr>
          <a:xfrm>
            <a:off x="720593" y="1143608"/>
            <a:ext cx="196993" cy="115088"/>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lstStyle/>
          <a:p>
            <a:pPr algn="ctr"/>
            <a:r>
              <a:rPr lang="es-ES" sz="400" b="1">
                <a:solidFill>
                  <a:srgbClr val="404040"/>
                </a:solidFill>
                <a:latin typeface="Century Gothic" panose="020B0502020202020204" pitchFamily="34" charset="0"/>
              </a:rPr>
              <a:t>2016</a:t>
            </a:r>
          </a:p>
        </xdr:txBody>
      </xdr:sp>
      <xdr:sp macro="" textlink="">
        <xdr:nvSpPr>
          <xdr:cNvPr id="888" name="CuadroTexto 5">
            <a:extLst>
              <a:ext uri="{FF2B5EF4-FFF2-40B4-BE49-F238E27FC236}">
                <a16:creationId xmlns:a16="http://schemas.microsoft.com/office/drawing/2014/main" id="{00000000-0008-0000-6500-000006000000}"/>
              </a:ext>
            </a:extLst>
          </xdr:cNvPr>
          <xdr:cNvSpPr txBox="1"/>
        </xdr:nvSpPr>
        <xdr:spPr>
          <a:xfrm>
            <a:off x="951678" y="1143608"/>
            <a:ext cx="180689" cy="110917"/>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lstStyle/>
          <a:p>
            <a:pPr algn="ctr"/>
            <a:r>
              <a:rPr lang="es-ES" sz="400" b="1">
                <a:solidFill>
                  <a:srgbClr val="404040"/>
                </a:solidFill>
                <a:latin typeface="Century Gothic" panose="020B0502020202020204" pitchFamily="34" charset="0"/>
              </a:rPr>
              <a:t>2015</a:t>
            </a:r>
          </a:p>
        </xdr:txBody>
      </xdr:sp>
      <xdr:sp macro="" textlink="">
        <xdr:nvSpPr>
          <xdr:cNvPr id="889" name="CuadroTexto 6">
            <a:extLst>
              <a:ext uri="{FF2B5EF4-FFF2-40B4-BE49-F238E27FC236}">
                <a16:creationId xmlns:a16="http://schemas.microsoft.com/office/drawing/2014/main" id="{00000000-0008-0000-6500-000007000000}"/>
              </a:ext>
            </a:extLst>
          </xdr:cNvPr>
          <xdr:cNvSpPr txBox="1"/>
        </xdr:nvSpPr>
        <xdr:spPr>
          <a:xfrm>
            <a:off x="1166459" y="1143608"/>
            <a:ext cx="202490" cy="110917"/>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lstStyle/>
          <a:p>
            <a:pPr algn="ctr"/>
            <a:r>
              <a:rPr lang="es-ES" sz="400" b="1">
                <a:solidFill>
                  <a:srgbClr val="404040"/>
                </a:solidFill>
                <a:latin typeface="Century Gothic" panose="020B0502020202020204" pitchFamily="34" charset="0"/>
              </a:rPr>
              <a:t>2005</a:t>
            </a:r>
          </a:p>
        </xdr:txBody>
      </xdr:sp>
      <xdr:sp macro="" textlink="">
        <xdr:nvSpPr>
          <xdr:cNvPr id="890" name="CuadroTexto 7">
            <a:extLst>
              <a:ext uri="{FF2B5EF4-FFF2-40B4-BE49-F238E27FC236}">
                <a16:creationId xmlns:a16="http://schemas.microsoft.com/office/drawing/2014/main" id="{00000000-0008-0000-6500-000008000000}"/>
              </a:ext>
            </a:extLst>
          </xdr:cNvPr>
          <xdr:cNvSpPr txBox="1"/>
        </xdr:nvSpPr>
        <xdr:spPr>
          <a:xfrm>
            <a:off x="1403041" y="1143608"/>
            <a:ext cx="191233" cy="110917"/>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lstStyle/>
          <a:p>
            <a:pPr algn="ctr"/>
            <a:r>
              <a:rPr lang="es-ES" sz="400" b="1">
                <a:solidFill>
                  <a:srgbClr val="404040"/>
                </a:solidFill>
                <a:latin typeface="Century Gothic" panose="020B0502020202020204" pitchFamily="34" charset="0"/>
              </a:rPr>
              <a:t>2016</a:t>
            </a:r>
          </a:p>
        </xdr:txBody>
      </xdr:sp>
      <xdr:sp macro="" textlink="">
        <xdr:nvSpPr>
          <xdr:cNvPr id="891" name="CuadroTexto 8">
            <a:extLst>
              <a:ext uri="{FF2B5EF4-FFF2-40B4-BE49-F238E27FC236}">
                <a16:creationId xmlns:a16="http://schemas.microsoft.com/office/drawing/2014/main" id="{00000000-0008-0000-6500-000009000000}"/>
              </a:ext>
            </a:extLst>
          </xdr:cNvPr>
          <xdr:cNvSpPr txBox="1"/>
        </xdr:nvSpPr>
        <xdr:spPr>
          <a:xfrm>
            <a:off x="1628366" y="1143608"/>
            <a:ext cx="188421" cy="111249"/>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lstStyle/>
          <a:p>
            <a:pPr algn="ctr"/>
            <a:r>
              <a:rPr lang="es-ES" sz="400" b="1">
                <a:solidFill>
                  <a:srgbClr val="404040"/>
                </a:solidFill>
                <a:latin typeface="Century Gothic" panose="020B0502020202020204" pitchFamily="34" charset="0"/>
              </a:rPr>
              <a:t>2017</a:t>
            </a:r>
          </a:p>
        </xdr:txBody>
      </xdr:sp>
      <xdr:sp macro="" textlink="">
        <xdr:nvSpPr>
          <xdr:cNvPr id="892" name="CuadroTexto 9">
            <a:extLst>
              <a:ext uri="{FF2B5EF4-FFF2-40B4-BE49-F238E27FC236}">
                <a16:creationId xmlns:a16="http://schemas.microsoft.com/office/drawing/2014/main" id="{00000000-0008-0000-6500-00000A000000}"/>
              </a:ext>
            </a:extLst>
          </xdr:cNvPr>
          <xdr:cNvSpPr txBox="1"/>
        </xdr:nvSpPr>
        <xdr:spPr>
          <a:xfrm>
            <a:off x="1850879" y="1143608"/>
            <a:ext cx="193111" cy="111035"/>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lstStyle/>
          <a:p>
            <a:pPr algn="ctr"/>
            <a:r>
              <a:rPr lang="es-ES" sz="400" b="1">
                <a:solidFill>
                  <a:srgbClr val="404040"/>
                </a:solidFill>
                <a:latin typeface="Century Gothic" panose="020B0502020202020204" pitchFamily="34" charset="0"/>
              </a:rPr>
              <a:t>2017</a:t>
            </a:r>
          </a:p>
        </xdr:txBody>
      </xdr:sp>
      <xdr:sp macro="" textlink="">
        <xdr:nvSpPr>
          <xdr:cNvPr id="893" name="CuadroTexto 10">
            <a:extLst>
              <a:ext uri="{FF2B5EF4-FFF2-40B4-BE49-F238E27FC236}">
                <a16:creationId xmlns:a16="http://schemas.microsoft.com/office/drawing/2014/main" id="{00000000-0008-0000-6500-00000B000000}"/>
              </a:ext>
            </a:extLst>
          </xdr:cNvPr>
          <xdr:cNvSpPr txBox="1"/>
        </xdr:nvSpPr>
        <xdr:spPr>
          <a:xfrm>
            <a:off x="2078082" y="1143608"/>
            <a:ext cx="196862" cy="108054"/>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lstStyle/>
          <a:p>
            <a:pPr algn="ctr"/>
            <a:r>
              <a:rPr lang="es-ES" sz="400" b="1">
                <a:solidFill>
                  <a:srgbClr val="404040"/>
                </a:solidFill>
                <a:latin typeface="Century Gothic" panose="020B0502020202020204" pitchFamily="34" charset="0"/>
              </a:rPr>
              <a:t>2017</a:t>
            </a:r>
          </a:p>
        </xdr:txBody>
      </xdr:sp>
      <xdr:sp macro="" textlink="">
        <xdr:nvSpPr>
          <xdr:cNvPr id="894" name="CuadroTexto 11">
            <a:extLst>
              <a:ext uri="{FF2B5EF4-FFF2-40B4-BE49-F238E27FC236}">
                <a16:creationId xmlns:a16="http://schemas.microsoft.com/office/drawing/2014/main" id="{00000000-0008-0000-6500-00000C000000}"/>
              </a:ext>
            </a:extLst>
          </xdr:cNvPr>
          <xdr:cNvSpPr txBox="1"/>
        </xdr:nvSpPr>
        <xdr:spPr>
          <a:xfrm>
            <a:off x="2544681" y="1143608"/>
            <a:ext cx="200614" cy="111035"/>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lstStyle/>
          <a:p>
            <a:pPr algn="ctr"/>
            <a:r>
              <a:rPr lang="es-ES" sz="400" b="1">
                <a:solidFill>
                  <a:srgbClr val="404040"/>
                </a:solidFill>
                <a:latin typeface="Century Gothic" panose="020B0502020202020204" pitchFamily="34" charset="0"/>
              </a:rPr>
              <a:t>2014</a:t>
            </a:r>
          </a:p>
        </xdr:txBody>
      </xdr:sp>
      <xdr:sp macro="" textlink="">
        <xdr:nvSpPr>
          <xdr:cNvPr id="895" name="CuadroTexto 12">
            <a:extLst>
              <a:ext uri="{FF2B5EF4-FFF2-40B4-BE49-F238E27FC236}">
                <a16:creationId xmlns:a16="http://schemas.microsoft.com/office/drawing/2014/main" id="{00000000-0008-0000-6500-00000D000000}"/>
              </a:ext>
            </a:extLst>
          </xdr:cNvPr>
          <xdr:cNvSpPr txBox="1"/>
        </xdr:nvSpPr>
        <xdr:spPr>
          <a:xfrm>
            <a:off x="2779387" y="1143608"/>
            <a:ext cx="188421" cy="111990"/>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lstStyle/>
          <a:p>
            <a:pPr algn="ctr"/>
            <a:r>
              <a:rPr lang="es-ES" sz="400" b="1">
                <a:solidFill>
                  <a:srgbClr val="404040"/>
                </a:solidFill>
                <a:latin typeface="Century Gothic" panose="020B0502020202020204" pitchFamily="34" charset="0"/>
              </a:rPr>
              <a:t>2013</a:t>
            </a:r>
          </a:p>
        </xdr:txBody>
      </xdr:sp>
      <xdr:sp macro="" textlink="">
        <xdr:nvSpPr>
          <xdr:cNvPr id="896" name="CuadroTexto 13">
            <a:extLst>
              <a:ext uri="{FF2B5EF4-FFF2-40B4-BE49-F238E27FC236}">
                <a16:creationId xmlns:a16="http://schemas.microsoft.com/office/drawing/2014/main" id="{00000000-0008-0000-6500-00000E000000}"/>
              </a:ext>
            </a:extLst>
          </xdr:cNvPr>
          <xdr:cNvSpPr txBox="1"/>
        </xdr:nvSpPr>
        <xdr:spPr>
          <a:xfrm>
            <a:off x="2309036" y="1143608"/>
            <a:ext cx="201553" cy="111835"/>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lstStyle/>
          <a:p>
            <a:pPr algn="ctr"/>
            <a:r>
              <a:rPr lang="es-ES" sz="400" b="1">
                <a:solidFill>
                  <a:srgbClr val="404040"/>
                </a:solidFill>
                <a:latin typeface="Century Gothic" panose="020B0502020202020204" pitchFamily="34" charset="0"/>
              </a:rPr>
              <a:t>2012</a:t>
            </a:r>
          </a:p>
        </xdr:txBody>
      </xdr:sp>
      <xdr:sp macro="" textlink="">
        <xdr:nvSpPr>
          <xdr:cNvPr id="897" name="CuadroTexto 14">
            <a:extLst>
              <a:ext uri="{FF2B5EF4-FFF2-40B4-BE49-F238E27FC236}">
                <a16:creationId xmlns:a16="http://schemas.microsoft.com/office/drawing/2014/main" id="{00000000-0008-0000-6500-00000F000000}"/>
              </a:ext>
            </a:extLst>
          </xdr:cNvPr>
          <xdr:cNvSpPr txBox="1"/>
        </xdr:nvSpPr>
        <xdr:spPr>
          <a:xfrm>
            <a:off x="4427634" y="1143608"/>
            <a:ext cx="201553" cy="112500"/>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lstStyle/>
          <a:p>
            <a:pPr algn="ctr"/>
            <a:r>
              <a:rPr lang="es-ES" sz="400" b="1">
                <a:solidFill>
                  <a:srgbClr val="404040"/>
                </a:solidFill>
                <a:latin typeface="Century Gothic" panose="020B0502020202020204" pitchFamily="34" charset="0"/>
              </a:rPr>
              <a:t>2019</a:t>
            </a:r>
          </a:p>
        </xdr:txBody>
      </xdr:sp>
      <xdr:sp macro="" textlink="">
        <xdr:nvSpPr>
          <xdr:cNvPr id="898" name="CuadroTexto 15">
            <a:extLst>
              <a:ext uri="{FF2B5EF4-FFF2-40B4-BE49-F238E27FC236}">
                <a16:creationId xmlns:a16="http://schemas.microsoft.com/office/drawing/2014/main" id="{00000000-0008-0000-6500-000010000000}"/>
              </a:ext>
            </a:extLst>
          </xdr:cNvPr>
          <xdr:cNvSpPr txBox="1"/>
        </xdr:nvSpPr>
        <xdr:spPr>
          <a:xfrm>
            <a:off x="4663279" y="1143608"/>
            <a:ext cx="189358" cy="112500"/>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lstStyle/>
          <a:p>
            <a:pPr algn="ctr"/>
            <a:r>
              <a:rPr lang="es-ES" sz="400" b="1">
                <a:solidFill>
                  <a:srgbClr val="404040"/>
                </a:solidFill>
                <a:latin typeface="Century Gothic" panose="020B0502020202020204" pitchFamily="34" charset="0"/>
              </a:rPr>
              <a:t>2010</a:t>
            </a:r>
          </a:p>
        </xdr:txBody>
      </xdr:sp>
      <xdr:sp macro="" textlink="">
        <xdr:nvSpPr>
          <xdr:cNvPr id="899" name="CuadroTexto 18">
            <a:extLst>
              <a:ext uri="{FF2B5EF4-FFF2-40B4-BE49-F238E27FC236}">
                <a16:creationId xmlns:a16="http://schemas.microsoft.com/office/drawing/2014/main" id="{00000000-0008-0000-6500-000013000000}"/>
              </a:ext>
            </a:extLst>
          </xdr:cNvPr>
          <xdr:cNvSpPr txBox="1"/>
        </xdr:nvSpPr>
        <xdr:spPr>
          <a:xfrm>
            <a:off x="3467235" y="1143608"/>
            <a:ext cx="208119" cy="114698"/>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lstStyle/>
          <a:p>
            <a:pPr algn="ctr"/>
            <a:r>
              <a:rPr lang="es-ES" sz="400" b="1">
                <a:solidFill>
                  <a:srgbClr val="404040"/>
                </a:solidFill>
                <a:latin typeface="Century Gothic" panose="020B0502020202020204" pitchFamily="34" charset="0"/>
              </a:rPr>
              <a:t>2018</a:t>
            </a:r>
          </a:p>
        </xdr:txBody>
      </xdr:sp>
      <xdr:sp macro="" textlink="">
        <xdr:nvSpPr>
          <xdr:cNvPr id="900" name="CuadroTexto 19">
            <a:extLst>
              <a:ext uri="{FF2B5EF4-FFF2-40B4-BE49-F238E27FC236}">
                <a16:creationId xmlns:a16="http://schemas.microsoft.com/office/drawing/2014/main" id="{00000000-0008-0000-6500-000014000000}"/>
              </a:ext>
            </a:extLst>
          </xdr:cNvPr>
          <xdr:cNvSpPr txBox="1"/>
        </xdr:nvSpPr>
        <xdr:spPr>
          <a:xfrm>
            <a:off x="3709446" y="1143608"/>
            <a:ext cx="204366" cy="112790"/>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lstStyle/>
          <a:p>
            <a:pPr algn="ctr"/>
            <a:r>
              <a:rPr lang="es-ES" sz="400" b="1">
                <a:solidFill>
                  <a:srgbClr val="404040"/>
                </a:solidFill>
                <a:latin typeface="Century Gothic" panose="020B0502020202020204" pitchFamily="34" charset="0"/>
              </a:rPr>
              <a:t>2019</a:t>
            </a:r>
          </a:p>
        </xdr:txBody>
      </xdr:sp>
      <xdr:sp macro="" textlink="">
        <xdr:nvSpPr>
          <xdr:cNvPr id="901" name="CuadroTexto 20">
            <a:extLst>
              <a:ext uri="{FF2B5EF4-FFF2-40B4-BE49-F238E27FC236}">
                <a16:creationId xmlns:a16="http://schemas.microsoft.com/office/drawing/2014/main" id="{00000000-0008-0000-6500-000015000000}"/>
              </a:ext>
            </a:extLst>
          </xdr:cNvPr>
          <xdr:cNvSpPr txBox="1"/>
        </xdr:nvSpPr>
        <xdr:spPr>
          <a:xfrm>
            <a:off x="3947903" y="1143608"/>
            <a:ext cx="208119" cy="115654"/>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lstStyle/>
          <a:p>
            <a:pPr algn="ctr"/>
            <a:r>
              <a:rPr lang="es-ES" sz="400" b="1">
                <a:solidFill>
                  <a:srgbClr val="404040"/>
                </a:solidFill>
                <a:latin typeface="Century Gothic" panose="020B0502020202020204" pitchFamily="34" charset="0"/>
              </a:rPr>
              <a:t>2014</a:t>
            </a:r>
          </a:p>
        </xdr:txBody>
      </xdr:sp>
      <xdr:sp macro="" textlink="">
        <xdr:nvSpPr>
          <xdr:cNvPr id="902" name="CuadroTexto 21">
            <a:extLst>
              <a:ext uri="{FF2B5EF4-FFF2-40B4-BE49-F238E27FC236}">
                <a16:creationId xmlns:a16="http://schemas.microsoft.com/office/drawing/2014/main" id="{00000000-0008-0000-6500-000016000000}"/>
              </a:ext>
            </a:extLst>
          </xdr:cNvPr>
          <xdr:cNvSpPr txBox="1"/>
        </xdr:nvSpPr>
        <xdr:spPr>
          <a:xfrm>
            <a:off x="4190114" y="1143608"/>
            <a:ext cx="203428" cy="112790"/>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lstStyle/>
          <a:p>
            <a:pPr algn="ctr"/>
            <a:r>
              <a:rPr lang="es-ES" sz="400" b="1">
                <a:solidFill>
                  <a:srgbClr val="404040"/>
                </a:solidFill>
                <a:latin typeface="Century Gothic" panose="020B0502020202020204" pitchFamily="34" charset="0"/>
              </a:rPr>
              <a:t>2012</a:t>
            </a:r>
          </a:p>
        </xdr:txBody>
      </xdr:sp>
      <xdr:sp macro="" textlink="">
        <xdr:nvSpPr>
          <xdr:cNvPr id="903" name="CuadroTexto 23">
            <a:extLst>
              <a:ext uri="{FF2B5EF4-FFF2-40B4-BE49-F238E27FC236}">
                <a16:creationId xmlns:a16="http://schemas.microsoft.com/office/drawing/2014/main" id="{00000000-0008-0000-6500-000018000000}"/>
              </a:ext>
            </a:extLst>
          </xdr:cNvPr>
          <xdr:cNvSpPr txBox="1"/>
        </xdr:nvSpPr>
        <xdr:spPr>
          <a:xfrm>
            <a:off x="4886734" y="1143608"/>
            <a:ext cx="193111" cy="113695"/>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lstStyle/>
          <a:p>
            <a:pPr algn="ctr"/>
            <a:r>
              <a:rPr lang="es-ES" sz="400" b="1">
                <a:solidFill>
                  <a:srgbClr val="404040"/>
                </a:solidFill>
                <a:latin typeface="Century Gothic" panose="020B0502020202020204" pitchFamily="34" charset="0"/>
              </a:rPr>
              <a:t>2013</a:t>
            </a:r>
          </a:p>
        </xdr:txBody>
      </xdr:sp>
      <xdr:sp macro="" textlink="">
        <xdr:nvSpPr>
          <xdr:cNvPr id="904" name="CuadroTexto 22">
            <a:extLst>
              <a:ext uri="{FF2B5EF4-FFF2-40B4-BE49-F238E27FC236}">
                <a16:creationId xmlns:a16="http://schemas.microsoft.com/office/drawing/2014/main" id="{84B2FA9B-E0BF-4E6C-A69A-23EC7906FEA3}"/>
              </a:ext>
            </a:extLst>
          </xdr:cNvPr>
          <xdr:cNvSpPr txBox="1"/>
        </xdr:nvSpPr>
        <xdr:spPr>
          <a:xfrm>
            <a:off x="3224413" y="1143608"/>
            <a:ext cx="208730" cy="114698"/>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lstStyle/>
          <a:p>
            <a:pPr algn="ctr"/>
            <a:r>
              <a:rPr lang="es-ES" sz="400" b="1">
                <a:solidFill>
                  <a:srgbClr val="404040"/>
                </a:solidFill>
                <a:latin typeface="Century Gothic" panose="020B0502020202020204" pitchFamily="34" charset="0"/>
              </a:rPr>
              <a:t>2022</a:t>
            </a:r>
          </a:p>
        </xdr:txBody>
      </xdr:sp>
      <xdr:sp macro="" textlink="">
        <xdr:nvSpPr>
          <xdr:cNvPr id="905" name="CuadroTexto 26">
            <a:extLst>
              <a:ext uri="{FF2B5EF4-FFF2-40B4-BE49-F238E27FC236}">
                <a16:creationId xmlns:a16="http://schemas.microsoft.com/office/drawing/2014/main" id="{5909EA8F-5C8F-4138-A898-1DFC0A4E24AF}"/>
              </a:ext>
            </a:extLst>
          </xdr:cNvPr>
          <xdr:cNvSpPr txBox="1"/>
        </xdr:nvSpPr>
        <xdr:spPr>
          <a:xfrm>
            <a:off x="3001900" y="1143608"/>
            <a:ext cx="188421" cy="111990"/>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lstStyle/>
          <a:p>
            <a:pPr algn="ctr"/>
            <a:r>
              <a:rPr lang="es-ES" sz="400" b="1">
                <a:solidFill>
                  <a:srgbClr val="404040"/>
                </a:solidFill>
                <a:latin typeface="Century Gothic" panose="020B0502020202020204" pitchFamily="34" charset="0"/>
              </a:rPr>
              <a:t>2010</a:t>
            </a:r>
          </a:p>
        </xdr:txBody>
      </xdr:sp>
    </xdr:grpSp>
    <xdr:clientData/>
  </xdr:twoCellAnchor>
  <xdr:twoCellAnchor>
    <xdr:from>
      <xdr:col>1</xdr:col>
      <xdr:colOff>4819300</xdr:colOff>
      <xdr:row>5</xdr:row>
      <xdr:rowOff>87612</xdr:rowOff>
    </xdr:from>
    <xdr:to>
      <xdr:col>1</xdr:col>
      <xdr:colOff>5058576</xdr:colOff>
      <xdr:row>17</xdr:row>
      <xdr:rowOff>76568</xdr:rowOff>
    </xdr:to>
    <xdr:sp macro="" textlink="">
      <xdr:nvSpPr>
        <xdr:cNvPr id="3" name="Rectangle 2">
          <a:extLst>
            <a:ext uri="{FF2B5EF4-FFF2-40B4-BE49-F238E27FC236}">
              <a16:creationId xmlns:a16="http://schemas.microsoft.com/office/drawing/2014/main" id="{00000000-0008-0000-6500-000003000000}"/>
            </a:ext>
          </a:extLst>
        </xdr:cNvPr>
        <xdr:cNvSpPr/>
      </xdr:nvSpPr>
      <xdr:spPr>
        <a:xfrm>
          <a:off x="5606700" y="1408412"/>
          <a:ext cx="239276" cy="2000636"/>
        </a:xfrm>
        <a:prstGeom prst="rect">
          <a:avLst/>
        </a:prstGeom>
        <a:no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400">
            <a:latin typeface="Century Gothic" panose="020B0502020202020204" pitchFamily="34" charset="0"/>
          </a:endParaRPr>
        </a:p>
      </xdr:txBody>
    </xdr:sp>
    <xdr:clientData/>
  </xdr:twoCellAnchor>
</xdr:wsDr>
</file>

<file path=xl/drawings/drawing74.xml><?xml version="1.0" encoding="utf-8"?>
<xdr:wsDr xmlns:xdr="http://schemas.openxmlformats.org/drawingml/2006/spreadsheetDrawing" xmlns:a="http://schemas.openxmlformats.org/drawingml/2006/main">
  <xdr:twoCellAnchor>
    <xdr:from>
      <xdr:col>1</xdr:col>
      <xdr:colOff>385022</xdr:colOff>
      <xdr:row>5</xdr:row>
      <xdr:rowOff>5521</xdr:rowOff>
    </xdr:from>
    <xdr:to>
      <xdr:col>1</xdr:col>
      <xdr:colOff>5605022</xdr:colOff>
      <xdr:row>20</xdr:row>
      <xdr:rowOff>100921</xdr:rowOff>
    </xdr:to>
    <xdr:grpSp>
      <xdr:nvGrpSpPr>
        <xdr:cNvPr id="6" name="Grupo 5">
          <a:extLst>
            <a:ext uri="{FF2B5EF4-FFF2-40B4-BE49-F238E27FC236}">
              <a16:creationId xmlns:a16="http://schemas.microsoft.com/office/drawing/2014/main" id="{55EDBC75-1926-C338-30E9-61E432E749EE}"/>
            </a:ext>
          </a:extLst>
        </xdr:cNvPr>
        <xdr:cNvGrpSpPr/>
      </xdr:nvGrpSpPr>
      <xdr:grpSpPr>
        <a:xfrm>
          <a:off x="880322" y="1695256"/>
          <a:ext cx="5220000" cy="2838600"/>
          <a:chOff x="903605" y="1601261"/>
          <a:chExt cx="11127857" cy="5023420"/>
        </a:xfrm>
      </xdr:grpSpPr>
      <xdr:graphicFrame macro="">
        <xdr:nvGraphicFramePr>
          <xdr:cNvPr id="2" name="Gráfico 1">
            <a:extLst>
              <a:ext uri="{FF2B5EF4-FFF2-40B4-BE49-F238E27FC236}">
                <a16:creationId xmlns:a16="http://schemas.microsoft.com/office/drawing/2014/main" id="{00000000-0008-0000-6700-000002000000}"/>
              </a:ext>
            </a:extLst>
          </xdr:cNvPr>
          <xdr:cNvGraphicFramePr>
            <a:graphicFrameLocks/>
          </xdr:cNvGraphicFramePr>
        </xdr:nvGraphicFramePr>
        <xdr:xfrm>
          <a:off x="903605" y="2097828"/>
          <a:ext cx="11127857" cy="4526853"/>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7" name="CuadroTexto 6">
            <a:extLst>
              <a:ext uri="{FF2B5EF4-FFF2-40B4-BE49-F238E27FC236}">
                <a16:creationId xmlns:a16="http://schemas.microsoft.com/office/drawing/2014/main" id="{00000000-0008-0000-6700-000007000000}"/>
              </a:ext>
            </a:extLst>
          </xdr:cNvPr>
          <xdr:cNvSpPr txBox="1"/>
        </xdr:nvSpPr>
        <xdr:spPr>
          <a:xfrm>
            <a:off x="2655799" y="1691152"/>
            <a:ext cx="754656" cy="359269"/>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lstStyle/>
          <a:p>
            <a:pPr algn="ctr"/>
            <a:r>
              <a:rPr lang="es-ES" sz="900" b="1">
                <a:solidFill>
                  <a:srgbClr val="404040"/>
                </a:solidFill>
                <a:latin typeface="Century Gothic" panose="020B0502020202020204" pitchFamily="34" charset="0"/>
              </a:rPr>
              <a:t>2013</a:t>
            </a:r>
          </a:p>
        </xdr:txBody>
      </xdr:sp>
      <xdr:sp macro="" textlink="">
        <xdr:nvSpPr>
          <xdr:cNvPr id="9" name="CuadroTexto 8">
            <a:extLst>
              <a:ext uri="{FF2B5EF4-FFF2-40B4-BE49-F238E27FC236}">
                <a16:creationId xmlns:a16="http://schemas.microsoft.com/office/drawing/2014/main" id="{00000000-0008-0000-6700-000009000000}"/>
              </a:ext>
            </a:extLst>
          </xdr:cNvPr>
          <xdr:cNvSpPr txBox="1"/>
        </xdr:nvSpPr>
        <xdr:spPr>
          <a:xfrm>
            <a:off x="3852349" y="1704783"/>
            <a:ext cx="712112" cy="359647"/>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lstStyle/>
          <a:p>
            <a:pPr algn="ctr"/>
            <a:r>
              <a:rPr lang="es-ES" sz="900" b="1">
                <a:solidFill>
                  <a:srgbClr val="404040"/>
                </a:solidFill>
                <a:latin typeface="Century Gothic" panose="020B0502020202020204" pitchFamily="34" charset="0"/>
              </a:rPr>
              <a:t>2015</a:t>
            </a:r>
          </a:p>
        </xdr:txBody>
      </xdr:sp>
      <xdr:sp macro="" textlink="">
        <xdr:nvSpPr>
          <xdr:cNvPr id="14" name="CuadroTexto 13">
            <a:extLst>
              <a:ext uri="{FF2B5EF4-FFF2-40B4-BE49-F238E27FC236}">
                <a16:creationId xmlns:a16="http://schemas.microsoft.com/office/drawing/2014/main" id="{00000000-0008-0000-6700-00000E000000}"/>
              </a:ext>
            </a:extLst>
          </xdr:cNvPr>
          <xdr:cNvSpPr txBox="1"/>
        </xdr:nvSpPr>
        <xdr:spPr>
          <a:xfrm>
            <a:off x="5020277" y="1699825"/>
            <a:ext cx="751109" cy="362700"/>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lstStyle/>
          <a:p>
            <a:pPr algn="ctr"/>
            <a:r>
              <a:rPr lang="es-ES" sz="900" b="1">
                <a:solidFill>
                  <a:srgbClr val="404040"/>
                </a:solidFill>
                <a:latin typeface="Century Gothic" panose="020B0502020202020204" pitchFamily="34" charset="0"/>
              </a:rPr>
              <a:t>2013</a:t>
            </a:r>
          </a:p>
        </xdr:txBody>
      </xdr:sp>
      <xdr:sp macro="" textlink="">
        <xdr:nvSpPr>
          <xdr:cNvPr id="15" name="CuadroTexto 14">
            <a:extLst>
              <a:ext uri="{FF2B5EF4-FFF2-40B4-BE49-F238E27FC236}">
                <a16:creationId xmlns:a16="http://schemas.microsoft.com/office/drawing/2014/main" id="{00000000-0008-0000-6700-00000F000000}"/>
              </a:ext>
            </a:extLst>
          </xdr:cNvPr>
          <xdr:cNvSpPr txBox="1"/>
        </xdr:nvSpPr>
        <xdr:spPr>
          <a:xfrm>
            <a:off x="9768416" y="1696483"/>
            <a:ext cx="751109" cy="364825"/>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lstStyle/>
          <a:p>
            <a:pPr algn="ctr"/>
            <a:r>
              <a:rPr lang="es-ES" sz="900" b="1">
                <a:solidFill>
                  <a:srgbClr val="404040"/>
                </a:solidFill>
                <a:latin typeface="Century Gothic" panose="020B0502020202020204" pitchFamily="34" charset="0"/>
              </a:rPr>
              <a:t>2019</a:t>
            </a:r>
          </a:p>
        </xdr:txBody>
      </xdr:sp>
      <xdr:sp macro="" textlink="">
        <xdr:nvSpPr>
          <xdr:cNvPr id="18" name="CuadroTexto 17">
            <a:extLst>
              <a:ext uri="{FF2B5EF4-FFF2-40B4-BE49-F238E27FC236}">
                <a16:creationId xmlns:a16="http://schemas.microsoft.com/office/drawing/2014/main" id="{00000000-0008-0000-6700-000012000000}"/>
              </a:ext>
            </a:extLst>
          </xdr:cNvPr>
          <xdr:cNvSpPr txBox="1"/>
        </xdr:nvSpPr>
        <xdr:spPr>
          <a:xfrm>
            <a:off x="6216562" y="1737917"/>
            <a:ext cx="749841" cy="335109"/>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lstStyle/>
          <a:p>
            <a:pPr algn="ctr"/>
            <a:r>
              <a:rPr lang="es-ES" sz="900" b="1">
                <a:solidFill>
                  <a:srgbClr val="404040"/>
                </a:solidFill>
                <a:latin typeface="Century Gothic" panose="020B0502020202020204" pitchFamily="34" charset="0"/>
              </a:rPr>
              <a:t>2015</a:t>
            </a:r>
          </a:p>
        </xdr:txBody>
      </xdr:sp>
      <xdr:sp macro="" textlink="">
        <xdr:nvSpPr>
          <xdr:cNvPr id="21" name="CuadroTexto 20">
            <a:extLst>
              <a:ext uri="{FF2B5EF4-FFF2-40B4-BE49-F238E27FC236}">
                <a16:creationId xmlns:a16="http://schemas.microsoft.com/office/drawing/2014/main" id="{00000000-0008-0000-6700-000015000000}"/>
              </a:ext>
            </a:extLst>
          </xdr:cNvPr>
          <xdr:cNvSpPr txBox="1"/>
        </xdr:nvSpPr>
        <xdr:spPr>
          <a:xfrm>
            <a:off x="7382981" y="1684858"/>
            <a:ext cx="786563" cy="371861"/>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lstStyle/>
          <a:p>
            <a:pPr algn="ctr"/>
            <a:r>
              <a:rPr lang="es-ES" sz="900" b="1">
                <a:solidFill>
                  <a:srgbClr val="404040"/>
                </a:solidFill>
                <a:latin typeface="Century Gothic" panose="020B0502020202020204" pitchFamily="34" charset="0"/>
              </a:rPr>
              <a:t>2016</a:t>
            </a:r>
          </a:p>
        </xdr:txBody>
      </xdr:sp>
      <xdr:sp macro="" textlink="">
        <xdr:nvSpPr>
          <xdr:cNvPr id="24" name="CuadroTexto 23">
            <a:extLst>
              <a:ext uri="{FF2B5EF4-FFF2-40B4-BE49-F238E27FC236}">
                <a16:creationId xmlns:a16="http://schemas.microsoft.com/office/drawing/2014/main" id="{00000000-0008-0000-6700-000018000000}"/>
              </a:ext>
            </a:extLst>
          </xdr:cNvPr>
          <xdr:cNvSpPr txBox="1"/>
        </xdr:nvSpPr>
        <xdr:spPr>
          <a:xfrm>
            <a:off x="8560865" y="1676444"/>
            <a:ext cx="786563" cy="371861"/>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lstStyle/>
          <a:p>
            <a:pPr algn="ctr"/>
            <a:r>
              <a:rPr lang="es-ES" sz="900" b="1">
                <a:solidFill>
                  <a:srgbClr val="404040"/>
                </a:solidFill>
                <a:latin typeface="Century Gothic" panose="020B0502020202020204" pitchFamily="34" charset="0"/>
              </a:rPr>
              <a:t>2017</a:t>
            </a:r>
          </a:p>
        </xdr:txBody>
      </xdr:sp>
      <xdr:sp macro="" textlink="">
        <xdr:nvSpPr>
          <xdr:cNvPr id="3" name="CuadroTexto 14">
            <a:extLst>
              <a:ext uri="{FF2B5EF4-FFF2-40B4-BE49-F238E27FC236}">
                <a16:creationId xmlns:a16="http://schemas.microsoft.com/office/drawing/2014/main" id="{00000000-0008-0000-6700-000003000000}"/>
              </a:ext>
            </a:extLst>
          </xdr:cNvPr>
          <xdr:cNvSpPr txBox="1"/>
        </xdr:nvSpPr>
        <xdr:spPr>
          <a:xfrm>
            <a:off x="10937393" y="1687687"/>
            <a:ext cx="751109" cy="364825"/>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lstStyle/>
          <a:p>
            <a:pPr algn="ctr"/>
            <a:r>
              <a:rPr lang="es-ES" sz="900" b="1">
                <a:solidFill>
                  <a:srgbClr val="404040"/>
                </a:solidFill>
                <a:latin typeface="Century Gothic" panose="020B0502020202020204" pitchFamily="34" charset="0"/>
              </a:rPr>
              <a:t>2013</a:t>
            </a:r>
          </a:p>
        </xdr:txBody>
      </xdr:sp>
      <xdr:sp macro="" textlink="">
        <xdr:nvSpPr>
          <xdr:cNvPr id="5" name="Rectangle 4">
            <a:extLst>
              <a:ext uri="{FF2B5EF4-FFF2-40B4-BE49-F238E27FC236}">
                <a16:creationId xmlns:a16="http://schemas.microsoft.com/office/drawing/2014/main" id="{00000000-0008-0000-6700-000005000000}"/>
              </a:ext>
            </a:extLst>
          </xdr:cNvPr>
          <xdr:cNvSpPr/>
        </xdr:nvSpPr>
        <xdr:spPr>
          <a:xfrm>
            <a:off x="10776711" y="1601261"/>
            <a:ext cx="1039090" cy="4594388"/>
          </a:xfrm>
          <a:prstGeom prst="rect">
            <a:avLst/>
          </a:prstGeom>
          <a:noFill/>
          <a:ln>
            <a:solidFill>
              <a:srgbClr val="83082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900" b="1">
              <a:solidFill>
                <a:srgbClr val="404040"/>
              </a:solidFill>
            </a:endParaRPr>
          </a:p>
        </xdr:txBody>
      </xdr:sp>
    </xdr:grpSp>
    <xdr:clientData/>
  </xdr:twoCellAnchor>
  <xdr:twoCellAnchor>
    <xdr:from>
      <xdr:col>1</xdr:col>
      <xdr:colOff>652978</xdr:colOff>
      <xdr:row>5</xdr:row>
      <xdr:rowOff>39016</xdr:rowOff>
    </xdr:from>
    <xdr:to>
      <xdr:col>1</xdr:col>
      <xdr:colOff>1006982</xdr:colOff>
      <xdr:row>6</xdr:row>
      <xdr:rowOff>38907</xdr:rowOff>
    </xdr:to>
    <xdr:sp macro="" textlink="">
      <xdr:nvSpPr>
        <xdr:cNvPr id="8" name="CuadroTexto 7">
          <a:extLst>
            <a:ext uri="{FF2B5EF4-FFF2-40B4-BE49-F238E27FC236}">
              <a16:creationId xmlns:a16="http://schemas.microsoft.com/office/drawing/2014/main" id="{7CB16AE1-C9BA-4AA5-B293-595237DFDABA}"/>
            </a:ext>
          </a:extLst>
        </xdr:cNvPr>
        <xdr:cNvSpPr txBox="1"/>
      </xdr:nvSpPr>
      <xdr:spPr>
        <a:xfrm>
          <a:off x="1172143" y="1680247"/>
          <a:ext cx="354004" cy="167363"/>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lstStyle/>
        <a:p>
          <a:pPr algn="ctr"/>
          <a:r>
            <a:rPr lang="es-ES" sz="800" b="1">
              <a:solidFill>
                <a:srgbClr val="404040"/>
              </a:solidFill>
              <a:latin typeface="Century Gothic" panose="020B0502020202020204" pitchFamily="34" charset="0"/>
            </a:rPr>
            <a:t>2014</a:t>
          </a:r>
        </a:p>
      </xdr:txBody>
    </xdr:sp>
    <xdr:clientData/>
  </xdr:twoCellAnchor>
</xdr:wsDr>
</file>

<file path=xl/drawings/drawing75.xml><?xml version="1.0" encoding="utf-8"?>
<xdr:wsDr xmlns:xdr="http://schemas.openxmlformats.org/drawingml/2006/spreadsheetDrawing" xmlns:a="http://schemas.openxmlformats.org/drawingml/2006/main">
  <xdr:twoCellAnchor>
    <xdr:from>
      <xdr:col>1</xdr:col>
      <xdr:colOff>6416992</xdr:colOff>
      <xdr:row>4</xdr:row>
      <xdr:rowOff>97631</xdr:rowOff>
    </xdr:from>
    <xdr:to>
      <xdr:col>1</xdr:col>
      <xdr:colOff>7688473</xdr:colOff>
      <xdr:row>26</xdr:row>
      <xdr:rowOff>101918</xdr:rowOff>
    </xdr:to>
    <xdr:graphicFrame macro="">
      <xdr:nvGraphicFramePr>
        <xdr:cNvPr id="9" name="Gráfico 8">
          <a:extLst>
            <a:ext uri="{FF2B5EF4-FFF2-40B4-BE49-F238E27FC236}">
              <a16:creationId xmlns:a16="http://schemas.microsoft.com/office/drawing/2014/main" id="{00000000-0008-0000-68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7050405</xdr:colOff>
      <xdr:row>7</xdr:row>
      <xdr:rowOff>59531</xdr:rowOff>
    </xdr:from>
    <xdr:to>
      <xdr:col>1</xdr:col>
      <xdr:colOff>7603741</xdr:colOff>
      <xdr:row>16</xdr:row>
      <xdr:rowOff>21907</xdr:rowOff>
    </xdr:to>
    <xdr:sp macro="" textlink="">
      <xdr:nvSpPr>
        <xdr:cNvPr id="30" name="Rectángulo 12">
          <a:extLst>
            <a:ext uri="{FF2B5EF4-FFF2-40B4-BE49-F238E27FC236}">
              <a16:creationId xmlns:a16="http://schemas.microsoft.com/office/drawing/2014/main" id="{00000000-0008-0000-6800-00001E000000}"/>
            </a:ext>
          </a:extLst>
        </xdr:cNvPr>
        <xdr:cNvSpPr/>
      </xdr:nvSpPr>
      <xdr:spPr>
        <a:xfrm>
          <a:off x="7836218" y="1321594"/>
          <a:ext cx="553336" cy="1462563"/>
        </a:xfrm>
        <a:prstGeom prst="rect">
          <a:avLst/>
        </a:prstGeom>
        <a:solidFill>
          <a:schemeClr val="bg1">
            <a:lumMod val="85000"/>
            <a:alpha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es-ES"/>
        </a:p>
      </xdr:txBody>
    </xdr:sp>
    <xdr:clientData/>
  </xdr:twoCellAnchor>
  <xdr:twoCellAnchor>
    <xdr:from>
      <xdr:col>1</xdr:col>
      <xdr:colOff>7066121</xdr:colOff>
      <xdr:row>7</xdr:row>
      <xdr:rowOff>44290</xdr:rowOff>
    </xdr:from>
    <xdr:to>
      <xdr:col>1</xdr:col>
      <xdr:colOff>7604216</xdr:colOff>
      <xdr:row>7</xdr:row>
      <xdr:rowOff>44290</xdr:rowOff>
    </xdr:to>
    <xdr:cxnSp macro="">
      <xdr:nvCxnSpPr>
        <xdr:cNvPr id="33" name="Conector recto 19">
          <a:extLst>
            <a:ext uri="{FF2B5EF4-FFF2-40B4-BE49-F238E27FC236}">
              <a16:creationId xmlns:a16="http://schemas.microsoft.com/office/drawing/2014/main" id="{00000000-0008-0000-6800-000021000000}"/>
            </a:ext>
          </a:extLst>
        </xdr:cNvPr>
        <xdr:cNvCxnSpPr/>
      </xdr:nvCxnSpPr>
      <xdr:spPr>
        <a:xfrm>
          <a:off x="7851934" y="1306353"/>
          <a:ext cx="538095" cy="0"/>
        </a:xfrm>
        <a:prstGeom prst="line">
          <a:avLst/>
        </a:prstGeom>
        <a:ln>
          <a:solidFill>
            <a:schemeClr val="tx1">
              <a:lumMod val="50000"/>
              <a:lumOff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7049929</xdr:colOff>
      <xdr:row>16</xdr:row>
      <xdr:rowOff>8573</xdr:rowOff>
    </xdr:from>
    <xdr:to>
      <xdr:col>1</xdr:col>
      <xdr:colOff>7584214</xdr:colOff>
      <xdr:row>16</xdr:row>
      <xdr:rowOff>8573</xdr:rowOff>
    </xdr:to>
    <xdr:cxnSp macro="">
      <xdr:nvCxnSpPr>
        <xdr:cNvPr id="34" name="Conector recto 20">
          <a:extLst>
            <a:ext uri="{FF2B5EF4-FFF2-40B4-BE49-F238E27FC236}">
              <a16:creationId xmlns:a16="http://schemas.microsoft.com/office/drawing/2014/main" id="{00000000-0008-0000-6800-000022000000}"/>
            </a:ext>
          </a:extLst>
        </xdr:cNvPr>
        <xdr:cNvCxnSpPr/>
      </xdr:nvCxnSpPr>
      <xdr:spPr>
        <a:xfrm>
          <a:off x="7835742" y="2770823"/>
          <a:ext cx="534285" cy="0"/>
        </a:xfrm>
        <a:prstGeom prst="line">
          <a:avLst/>
        </a:prstGeom>
        <a:ln>
          <a:solidFill>
            <a:schemeClr val="tx1">
              <a:lumMod val="50000"/>
              <a:lumOff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7098506</xdr:colOff>
      <xdr:row>7</xdr:row>
      <xdr:rowOff>46195</xdr:rowOff>
    </xdr:from>
    <xdr:to>
      <xdr:col>1</xdr:col>
      <xdr:colOff>7628981</xdr:colOff>
      <xdr:row>7</xdr:row>
      <xdr:rowOff>46195</xdr:rowOff>
    </xdr:to>
    <xdr:cxnSp macro="">
      <xdr:nvCxnSpPr>
        <xdr:cNvPr id="61" name="Conector recto 19">
          <a:extLst>
            <a:ext uri="{FF2B5EF4-FFF2-40B4-BE49-F238E27FC236}">
              <a16:creationId xmlns:a16="http://schemas.microsoft.com/office/drawing/2014/main" id="{00000000-0008-0000-6800-00003D000000}"/>
            </a:ext>
          </a:extLst>
        </xdr:cNvPr>
        <xdr:cNvCxnSpPr/>
      </xdr:nvCxnSpPr>
      <xdr:spPr>
        <a:xfrm>
          <a:off x="7879556" y="1332070"/>
          <a:ext cx="530475" cy="0"/>
        </a:xfrm>
        <a:prstGeom prst="line">
          <a:avLst/>
        </a:prstGeom>
        <a:ln>
          <a:solidFill>
            <a:schemeClr val="tx1">
              <a:lumMod val="50000"/>
              <a:lumOff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7093744</xdr:colOff>
      <xdr:row>15</xdr:row>
      <xdr:rowOff>140018</xdr:rowOff>
    </xdr:from>
    <xdr:to>
      <xdr:col>1</xdr:col>
      <xdr:colOff>7628029</xdr:colOff>
      <xdr:row>15</xdr:row>
      <xdr:rowOff>140018</xdr:rowOff>
    </xdr:to>
    <xdr:cxnSp macro="">
      <xdr:nvCxnSpPr>
        <xdr:cNvPr id="62" name="Conector recto 20">
          <a:extLst>
            <a:ext uri="{FF2B5EF4-FFF2-40B4-BE49-F238E27FC236}">
              <a16:creationId xmlns:a16="http://schemas.microsoft.com/office/drawing/2014/main" id="{00000000-0008-0000-6800-00003E000000}"/>
            </a:ext>
          </a:extLst>
        </xdr:cNvPr>
        <xdr:cNvCxnSpPr/>
      </xdr:nvCxnSpPr>
      <xdr:spPr>
        <a:xfrm>
          <a:off x="7878604" y="2616518"/>
          <a:ext cx="534285" cy="0"/>
        </a:xfrm>
        <a:prstGeom prst="line">
          <a:avLst/>
        </a:prstGeom>
        <a:ln>
          <a:solidFill>
            <a:schemeClr val="tx1">
              <a:lumMod val="50000"/>
              <a:lumOff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130343</xdr:colOff>
      <xdr:row>4</xdr:row>
      <xdr:rowOff>9710</xdr:rowOff>
    </xdr:from>
    <xdr:to>
      <xdr:col>1</xdr:col>
      <xdr:colOff>5350342</xdr:colOff>
      <xdr:row>24</xdr:row>
      <xdr:rowOff>92764</xdr:rowOff>
    </xdr:to>
    <xdr:grpSp>
      <xdr:nvGrpSpPr>
        <xdr:cNvPr id="31" name="Grupo 30">
          <a:extLst>
            <a:ext uri="{FF2B5EF4-FFF2-40B4-BE49-F238E27FC236}">
              <a16:creationId xmlns:a16="http://schemas.microsoft.com/office/drawing/2014/main" id="{8AD86587-ABD5-67E8-18F3-C9002BAA0DA4}"/>
            </a:ext>
          </a:extLst>
        </xdr:cNvPr>
        <xdr:cNvGrpSpPr/>
      </xdr:nvGrpSpPr>
      <xdr:grpSpPr>
        <a:xfrm>
          <a:off x="892343" y="986975"/>
          <a:ext cx="5219999" cy="3738749"/>
          <a:chOff x="912396" y="892026"/>
          <a:chExt cx="5972083" cy="4938245"/>
        </a:xfrm>
      </xdr:grpSpPr>
      <xdr:graphicFrame macro="">
        <xdr:nvGraphicFramePr>
          <xdr:cNvPr id="3" name="Gráfico 9">
            <a:extLst>
              <a:ext uri="{FF2B5EF4-FFF2-40B4-BE49-F238E27FC236}">
                <a16:creationId xmlns:a16="http://schemas.microsoft.com/office/drawing/2014/main" id="{00000000-0008-0000-6800-000003000000}"/>
              </a:ext>
            </a:extLst>
          </xdr:cNvPr>
          <xdr:cNvGraphicFramePr>
            <a:graphicFrameLocks/>
          </xdr:cNvGraphicFramePr>
        </xdr:nvGraphicFramePr>
        <xdr:xfrm>
          <a:off x="912396" y="3765734"/>
          <a:ext cx="5714999" cy="2064537"/>
        </xdr:xfrm>
        <a:graphic>
          <a:graphicData uri="http://schemas.openxmlformats.org/drawingml/2006/chart">
            <c:chart xmlns:c="http://schemas.openxmlformats.org/drawingml/2006/chart" xmlns:r="http://schemas.openxmlformats.org/officeDocument/2006/relationships" r:id="rId2"/>
          </a:graphicData>
        </a:graphic>
      </xdr:graphicFrame>
      <xdr:grpSp>
        <xdr:nvGrpSpPr>
          <xdr:cNvPr id="17" name="Grupo 16">
            <a:extLst>
              <a:ext uri="{FF2B5EF4-FFF2-40B4-BE49-F238E27FC236}">
                <a16:creationId xmlns:a16="http://schemas.microsoft.com/office/drawing/2014/main" id="{747786B3-EC0D-D4D7-5EFE-845F1E1816BF}"/>
              </a:ext>
            </a:extLst>
          </xdr:cNvPr>
          <xdr:cNvGrpSpPr/>
        </xdr:nvGrpSpPr>
        <xdr:grpSpPr>
          <a:xfrm>
            <a:off x="1160587" y="892026"/>
            <a:ext cx="1037166" cy="3768893"/>
            <a:chOff x="1160587" y="892026"/>
            <a:chExt cx="1037166" cy="3768893"/>
          </a:xfrm>
        </xdr:grpSpPr>
        <xdr:graphicFrame macro="">
          <xdr:nvGraphicFramePr>
            <xdr:cNvPr id="5" name="Gráfico 4">
              <a:extLst>
                <a:ext uri="{FF2B5EF4-FFF2-40B4-BE49-F238E27FC236}">
                  <a16:creationId xmlns:a16="http://schemas.microsoft.com/office/drawing/2014/main" id="{00000000-0008-0000-6800-000005000000}"/>
                </a:ext>
              </a:extLst>
            </xdr:cNvPr>
            <xdr:cNvGraphicFramePr>
              <a:graphicFrameLocks/>
            </xdr:cNvGraphicFramePr>
          </xdr:nvGraphicFramePr>
          <xdr:xfrm>
            <a:off x="1160587" y="892026"/>
            <a:ext cx="1037166" cy="3768893"/>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13" name="Rectángulo 25">
              <a:extLst>
                <a:ext uri="{FF2B5EF4-FFF2-40B4-BE49-F238E27FC236}">
                  <a16:creationId xmlns:a16="http://schemas.microsoft.com/office/drawing/2014/main" id="{00000000-0008-0000-6800-00000D000000}"/>
                </a:ext>
              </a:extLst>
            </xdr:cNvPr>
            <xdr:cNvSpPr/>
          </xdr:nvSpPr>
          <xdr:spPr>
            <a:xfrm>
              <a:off x="1696086" y="2132922"/>
              <a:ext cx="408995" cy="1111102"/>
            </a:xfrm>
            <a:prstGeom prst="rect">
              <a:avLst/>
            </a:prstGeom>
            <a:solidFill>
              <a:schemeClr val="bg1">
                <a:lumMod val="85000"/>
                <a:alpha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es-ES" sz="900" b="1">
                <a:solidFill>
                  <a:srgbClr val="404040"/>
                </a:solidFill>
              </a:endParaRPr>
            </a:p>
          </xdr:txBody>
        </xdr:sp>
        <xdr:sp macro="" textlink="">
          <xdr:nvSpPr>
            <xdr:cNvPr id="14" name="Rectángulo 26">
              <a:extLst>
                <a:ext uri="{FF2B5EF4-FFF2-40B4-BE49-F238E27FC236}">
                  <a16:creationId xmlns:a16="http://schemas.microsoft.com/office/drawing/2014/main" id="{00000000-0008-0000-6800-00000E000000}"/>
                </a:ext>
              </a:extLst>
            </xdr:cNvPr>
            <xdr:cNvSpPr/>
          </xdr:nvSpPr>
          <xdr:spPr>
            <a:xfrm>
              <a:off x="1713522" y="1064254"/>
              <a:ext cx="406800" cy="1051675"/>
            </a:xfrm>
            <a:prstGeom prst="rect">
              <a:avLst/>
            </a:prstGeom>
            <a:solidFill>
              <a:srgbClr val="B4B4B4">
                <a:alpha val="61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es-ES" sz="900" b="1">
                <a:solidFill>
                  <a:srgbClr val="404040"/>
                </a:solidFill>
              </a:endParaRPr>
            </a:p>
          </xdr:txBody>
        </xdr:sp>
      </xdr:grpSp>
      <xdr:grpSp>
        <xdr:nvGrpSpPr>
          <xdr:cNvPr id="12" name="Grupo 11">
            <a:extLst>
              <a:ext uri="{FF2B5EF4-FFF2-40B4-BE49-F238E27FC236}">
                <a16:creationId xmlns:a16="http://schemas.microsoft.com/office/drawing/2014/main" id="{DA4DC089-CFB8-ED90-7021-680DD8E3C00C}"/>
              </a:ext>
            </a:extLst>
          </xdr:cNvPr>
          <xdr:cNvGrpSpPr/>
        </xdr:nvGrpSpPr>
        <xdr:grpSpPr>
          <a:xfrm>
            <a:off x="2328495" y="909688"/>
            <a:ext cx="1042457" cy="3769200"/>
            <a:chOff x="2669390" y="919714"/>
            <a:chExt cx="1042457" cy="3769200"/>
          </a:xfrm>
        </xdr:grpSpPr>
        <xdr:graphicFrame macro="">
          <xdr:nvGraphicFramePr>
            <xdr:cNvPr id="43" name="Gráfico 5">
              <a:extLst>
                <a:ext uri="{FF2B5EF4-FFF2-40B4-BE49-F238E27FC236}">
                  <a16:creationId xmlns:a16="http://schemas.microsoft.com/office/drawing/2014/main" id="{00000000-0008-0000-6800-00002B000000}"/>
                </a:ext>
              </a:extLst>
            </xdr:cNvPr>
            <xdr:cNvGraphicFramePr>
              <a:graphicFrameLocks/>
            </xdr:cNvGraphicFramePr>
          </xdr:nvGraphicFramePr>
          <xdr:xfrm>
            <a:off x="2669390" y="919714"/>
            <a:ext cx="1039071" cy="3769200"/>
          </xdr:xfrm>
          <a:graphic>
            <a:graphicData uri="http://schemas.openxmlformats.org/drawingml/2006/chart">
              <c:chart xmlns:c="http://schemas.openxmlformats.org/drawingml/2006/chart" xmlns:r="http://schemas.openxmlformats.org/officeDocument/2006/relationships" r:id="rId4"/>
            </a:graphicData>
          </a:graphic>
        </xdr:graphicFrame>
        <xdr:sp macro="" textlink="">
          <xdr:nvSpPr>
            <xdr:cNvPr id="50" name="Rectángulo 21">
              <a:extLst>
                <a:ext uri="{FF2B5EF4-FFF2-40B4-BE49-F238E27FC236}">
                  <a16:creationId xmlns:a16="http://schemas.microsoft.com/office/drawing/2014/main" id="{00000000-0008-0000-6800-000032000000}"/>
                </a:ext>
              </a:extLst>
            </xdr:cNvPr>
            <xdr:cNvSpPr/>
          </xdr:nvSpPr>
          <xdr:spPr>
            <a:xfrm>
              <a:off x="3222611" y="1877336"/>
              <a:ext cx="485427" cy="1262004"/>
            </a:xfrm>
            <a:prstGeom prst="rect">
              <a:avLst/>
            </a:prstGeom>
            <a:solidFill>
              <a:schemeClr val="bg1">
                <a:lumMod val="85000"/>
                <a:alpha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es-ES" sz="900" b="1">
                <a:solidFill>
                  <a:srgbClr val="404040"/>
                </a:solidFill>
              </a:endParaRPr>
            </a:p>
          </xdr:txBody>
        </xdr:sp>
        <xdr:sp macro="" textlink="">
          <xdr:nvSpPr>
            <xdr:cNvPr id="51" name="Rectángulo 22">
              <a:extLst>
                <a:ext uri="{FF2B5EF4-FFF2-40B4-BE49-F238E27FC236}">
                  <a16:creationId xmlns:a16="http://schemas.microsoft.com/office/drawing/2014/main" id="{00000000-0008-0000-6800-000033000000}"/>
                </a:ext>
              </a:extLst>
            </xdr:cNvPr>
            <xdr:cNvSpPr/>
          </xdr:nvSpPr>
          <xdr:spPr>
            <a:xfrm>
              <a:off x="3226420" y="1041423"/>
              <a:ext cx="485427" cy="843533"/>
            </a:xfrm>
            <a:prstGeom prst="rect">
              <a:avLst/>
            </a:prstGeom>
            <a:solidFill>
              <a:srgbClr val="B4B4B4">
                <a:alpha val="61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es-ES" sz="900" b="1">
                <a:solidFill>
                  <a:srgbClr val="404040"/>
                </a:solidFill>
              </a:endParaRPr>
            </a:p>
          </xdr:txBody>
        </xdr:sp>
      </xdr:grpSp>
      <xdr:grpSp>
        <xdr:nvGrpSpPr>
          <xdr:cNvPr id="18" name="Grupo 17">
            <a:extLst>
              <a:ext uri="{FF2B5EF4-FFF2-40B4-BE49-F238E27FC236}">
                <a16:creationId xmlns:a16="http://schemas.microsoft.com/office/drawing/2014/main" id="{CA873E25-81A5-8947-FE8E-CBFC358FE676}"/>
              </a:ext>
            </a:extLst>
          </xdr:cNvPr>
          <xdr:cNvGrpSpPr/>
        </xdr:nvGrpSpPr>
        <xdr:grpSpPr>
          <a:xfrm>
            <a:off x="3518225" y="913223"/>
            <a:ext cx="1036800" cy="3769200"/>
            <a:chOff x="4109770" y="933275"/>
            <a:chExt cx="1036800" cy="3769200"/>
          </a:xfrm>
        </xdr:grpSpPr>
        <xdr:graphicFrame macro="">
          <xdr:nvGraphicFramePr>
            <xdr:cNvPr id="44" name="Gráfico 6">
              <a:extLst>
                <a:ext uri="{FF2B5EF4-FFF2-40B4-BE49-F238E27FC236}">
                  <a16:creationId xmlns:a16="http://schemas.microsoft.com/office/drawing/2014/main" id="{00000000-0008-0000-6800-00002C000000}"/>
                </a:ext>
              </a:extLst>
            </xdr:cNvPr>
            <xdr:cNvGraphicFramePr>
              <a:graphicFrameLocks/>
            </xdr:cNvGraphicFramePr>
          </xdr:nvGraphicFramePr>
          <xdr:xfrm>
            <a:off x="4109770" y="933275"/>
            <a:ext cx="1036800" cy="3769200"/>
          </xdr:xfrm>
          <a:graphic>
            <a:graphicData uri="http://schemas.openxmlformats.org/drawingml/2006/chart">
              <c:chart xmlns:c="http://schemas.openxmlformats.org/drawingml/2006/chart" xmlns:r="http://schemas.openxmlformats.org/officeDocument/2006/relationships" r:id="rId5"/>
            </a:graphicData>
          </a:graphic>
        </xdr:graphicFrame>
        <xdr:sp macro="" textlink="">
          <xdr:nvSpPr>
            <xdr:cNvPr id="54" name="Rectángulo 12">
              <a:extLst>
                <a:ext uri="{FF2B5EF4-FFF2-40B4-BE49-F238E27FC236}">
                  <a16:creationId xmlns:a16="http://schemas.microsoft.com/office/drawing/2014/main" id="{00000000-0008-0000-6800-000036000000}"/>
                </a:ext>
              </a:extLst>
            </xdr:cNvPr>
            <xdr:cNvSpPr/>
          </xdr:nvSpPr>
          <xdr:spPr>
            <a:xfrm>
              <a:off x="4658892" y="1428900"/>
              <a:ext cx="437456" cy="1435017"/>
            </a:xfrm>
            <a:prstGeom prst="rect">
              <a:avLst/>
            </a:prstGeom>
            <a:solidFill>
              <a:schemeClr val="bg1">
                <a:lumMod val="85000"/>
                <a:alpha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es-ES" sz="900" b="1">
                <a:solidFill>
                  <a:srgbClr val="404040"/>
                </a:solidFill>
              </a:endParaRPr>
            </a:p>
          </xdr:txBody>
        </xdr:sp>
        <xdr:sp macro="" textlink="">
          <xdr:nvSpPr>
            <xdr:cNvPr id="55" name="Rectángulo 18">
              <a:extLst>
                <a:ext uri="{FF2B5EF4-FFF2-40B4-BE49-F238E27FC236}">
                  <a16:creationId xmlns:a16="http://schemas.microsoft.com/office/drawing/2014/main" id="{00000000-0008-0000-6800-000037000000}"/>
                </a:ext>
              </a:extLst>
            </xdr:cNvPr>
            <xdr:cNvSpPr/>
          </xdr:nvSpPr>
          <xdr:spPr>
            <a:xfrm>
              <a:off x="4656987" y="1139065"/>
              <a:ext cx="437456" cy="290264"/>
            </a:xfrm>
            <a:prstGeom prst="rect">
              <a:avLst/>
            </a:prstGeom>
            <a:solidFill>
              <a:srgbClr val="B4B4B4">
                <a:alpha val="61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es-ES" sz="900" b="1">
                <a:solidFill>
                  <a:srgbClr val="404040"/>
                </a:solidFill>
              </a:endParaRPr>
            </a:p>
          </xdr:txBody>
        </xdr:sp>
      </xdr:grpSp>
      <xdr:grpSp>
        <xdr:nvGrpSpPr>
          <xdr:cNvPr id="28" name="Grupo 27">
            <a:extLst>
              <a:ext uri="{FF2B5EF4-FFF2-40B4-BE49-F238E27FC236}">
                <a16:creationId xmlns:a16="http://schemas.microsoft.com/office/drawing/2014/main" id="{48F8FC26-10B0-27E4-7D1B-0F23864A428B}"/>
              </a:ext>
            </a:extLst>
          </xdr:cNvPr>
          <xdr:cNvGrpSpPr/>
        </xdr:nvGrpSpPr>
        <xdr:grpSpPr>
          <a:xfrm>
            <a:off x="5821531" y="915504"/>
            <a:ext cx="1062948" cy="3769369"/>
            <a:chOff x="6443164" y="915504"/>
            <a:chExt cx="1062948" cy="3769369"/>
          </a:xfrm>
        </xdr:grpSpPr>
        <xdr:graphicFrame macro="">
          <xdr:nvGraphicFramePr>
            <xdr:cNvPr id="58" name="Gráfico 6">
              <a:extLst>
                <a:ext uri="{FF2B5EF4-FFF2-40B4-BE49-F238E27FC236}">
                  <a16:creationId xmlns:a16="http://schemas.microsoft.com/office/drawing/2014/main" id="{00000000-0008-0000-6800-00003A000000}"/>
                </a:ext>
              </a:extLst>
            </xdr:cNvPr>
            <xdr:cNvGraphicFramePr>
              <a:graphicFrameLocks/>
            </xdr:cNvGraphicFramePr>
          </xdr:nvGraphicFramePr>
          <xdr:xfrm>
            <a:off x="6443164" y="915504"/>
            <a:ext cx="1036800" cy="3769369"/>
          </xdr:xfrm>
          <a:graphic>
            <a:graphicData uri="http://schemas.openxmlformats.org/drawingml/2006/chart">
              <c:chart xmlns:c="http://schemas.openxmlformats.org/drawingml/2006/chart" xmlns:r="http://schemas.openxmlformats.org/officeDocument/2006/relationships" r:id="rId6"/>
            </a:graphicData>
          </a:graphic>
        </xdr:graphicFrame>
        <xdr:sp macro="" textlink="">
          <xdr:nvSpPr>
            <xdr:cNvPr id="65" name="Rectángulo 18">
              <a:extLst>
                <a:ext uri="{FF2B5EF4-FFF2-40B4-BE49-F238E27FC236}">
                  <a16:creationId xmlns:a16="http://schemas.microsoft.com/office/drawing/2014/main" id="{00000000-0008-0000-6800-000041000000}"/>
                </a:ext>
              </a:extLst>
            </xdr:cNvPr>
            <xdr:cNvSpPr/>
          </xdr:nvSpPr>
          <xdr:spPr>
            <a:xfrm>
              <a:off x="7077674" y="1083445"/>
              <a:ext cx="427177" cy="1958741"/>
            </a:xfrm>
            <a:prstGeom prst="rect">
              <a:avLst/>
            </a:prstGeom>
            <a:solidFill>
              <a:srgbClr val="B4B4B4">
                <a:alpha val="61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es-ES" sz="900" b="1">
                <a:solidFill>
                  <a:srgbClr val="404040"/>
                </a:solidFill>
              </a:endParaRPr>
            </a:p>
          </xdr:txBody>
        </xdr:sp>
        <xdr:sp macro="" textlink="">
          <xdr:nvSpPr>
            <xdr:cNvPr id="8" name="Rectángulo 21">
              <a:extLst>
                <a:ext uri="{FF2B5EF4-FFF2-40B4-BE49-F238E27FC236}">
                  <a16:creationId xmlns:a16="http://schemas.microsoft.com/office/drawing/2014/main" id="{0CF70856-FE87-4CE5-8D27-1FCC0BE5CBBB}"/>
                </a:ext>
              </a:extLst>
            </xdr:cNvPr>
            <xdr:cNvSpPr/>
          </xdr:nvSpPr>
          <xdr:spPr>
            <a:xfrm>
              <a:off x="7077674" y="3072896"/>
              <a:ext cx="428438" cy="866249"/>
            </a:xfrm>
            <a:prstGeom prst="rect">
              <a:avLst/>
            </a:prstGeom>
            <a:solidFill>
              <a:schemeClr val="bg1">
                <a:lumMod val="85000"/>
                <a:alpha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es-ES" sz="900" b="1">
                <a:solidFill>
                  <a:srgbClr val="404040"/>
                </a:solidFill>
              </a:endParaRPr>
            </a:p>
          </xdr:txBody>
        </xdr:sp>
      </xdr:grpSp>
      <xdr:grpSp>
        <xdr:nvGrpSpPr>
          <xdr:cNvPr id="27" name="Grupo 26">
            <a:extLst>
              <a:ext uri="{FF2B5EF4-FFF2-40B4-BE49-F238E27FC236}">
                <a16:creationId xmlns:a16="http://schemas.microsoft.com/office/drawing/2014/main" id="{E2D0BBCE-380F-EFC1-91B4-FAD93CFD635C}"/>
              </a:ext>
            </a:extLst>
          </xdr:cNvPr>
          <xdr:cNvGrpSpPr/>
        </xdr:nvGrpSpPr>
        <xdr:grpSpPr>
          <a:xfrm>
            <a:off x="4686927" y="896524"/>
            <a:ext cx="1036815" cy="3769200"/>
            <a:chOff x="5308560" y="896524"/>
            <a:chExt cx="1036815" cy="3769200"/>
          </a:xfrm>
        </xdr:grpSpPr>
        <xdr:graphicFrame macro="">
          <xdr:nvGraphicFramePr>
            <xdr:cNvPr id="45" name="Gráfico 8">
              <a:extLst>
                <a:ext uri="{FF2B5EF4-FFF2-40B4-BE49-F238E27FC236}">
                  <a16:creationId xmlns:a16="http://schemas.microsoft.com/office/drawing/2014/main" id="{00000000-0008-0000-6800-00002D000000}"/>
                </a:ext>
              </a:extLst>
            </xdr:cNvPr>
            <xdr:cNvGraphicFramePr>
              <a:graphicFrameLocks/>
            </xdr:cNvGraphicFramePr>
          </xdr:nvGraphicFramePr>
          <xdr:xfrm>
            <a:off x="5308560" y="896524"/>
            <a:ext cx="1036800" cy="3769200"/>
          </xdr:xfrm>
          <a:graphic>
            <a:graphicData uri="http://schemas.openxmlformats.org/drawingml/2006/chart">
              <c:chart xmlns:c="http://schemas.openxmlformats.org/drawingml/2006/chart" xmlns:r="http://schemas.openxmlformats.org/officeDocument/2006/relationships" r:id="rId7"/>
            </a:graphicData>
          </a:graphic>
        </xdr:graphicFrame>
        <xdr:sp macro="" textlink="">
          <xdr:nvSpPr>
            <xdr:cNvPr id="10" name="Rectángulo 12">
              <a:extLst>
                <a:ext uri="{FF2B5EF4-FFF2-40B4-BE49-F238E27FC236}">
                  <a16:creationId xmlns:a16="http://schemas.microsoft.com/office/drawing/2014/main" id="{7FFFAE28-55DE-49D7-8676-B54945C8510E}"/>
                </a:ext>
              </a:extLst>
            </xdr:cNvPr>
            <xdr:cNvSpPr/>
          </xdr:nvSpPr>
          <xdr:spPr>
            <a:xfrm>
              <a:off x="5859078" y="1359688"/>
              <a:ext cx="486297" cy="1142425"/>
            </a:xfrm>
            <a:prstGeom prst="rect">
              <a:avLst/>
            </a:prstGeom>
            <a:solidFill>
              <a:schemeClr val="bg1">
                <a:lumMod val="85000"/>
                <a:alpha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es-ES" sz="900" b="1">
                <a:solidFill>
                  <a:srgbClr val="404040"/>
                </a:solidFill>
              </a:endParaRPr>
            </a:p>
          </xdr:txBody>
        </xdr:sp>
        <xdr:sp macro="" textlink="">
          <xdr:nvSpPr>
            <xdr:cNvPr id="11" name="Rectángulo 18">
              <a:extLst>
                <a:ext uri="{FF2B5EF4-FFF2-40B4-BE49-F238E27FC236}">
                  <a16:creationId xmlns:a16="http://schemas.microsoft.com/office/drawing/2014/main" id="{54764E9C-2FB1-44AF-A0EA-BF3E35FEA0B9}"/>
                </a:ext>
              </a:extLst>
            </xdr:cNvPr>
            <xdr:cNvSpPr/>
          </xdr:nvSpPr>
          <xdr:spPr>
            <a:xfrm>
              <a:off x="5857173" y="1053301"/>
              <a:ext cx="486297" cy="305175"/>
            </a:xfrm>
            <a:prstGeom prst="rect">
              <a:avLst/>
            </a:prstGeom>
            <a:solidFill>
              <a:srgbClr val="B4B4B4">
                <a:alpha val="61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es-ES" sz="900" b="1">
                <a:solidFill>
                  <a:srgbClr val="404040"/>
                </a:solidFill>
              </a:endParaRPr>
            </a:p>
          </xdr:txBody>
        </xdr:sp>
      </xdr:grpSp>
    </xdr:grpSp>
    <xdr:clientData/>
  </xdr:twoCellAnchor>
</xdr:wsDr>
</file>

<file path=xl/drawings/drawing76.xml><?xml version="1.0" encoding="utf-8"?>
<c:userShapes xmlns:c="http://schemas.openxmlformats.org/drawingml/2006/chart">
  <cdr:relSizeAnchor xmlns:cdr="http://schemas.openxmlformats.org/drawingml/2006/chartDrawing">
    <cdr:from>
      <cdr:x>0.38343</cdr:x>
      <cdr:y>0.79786</cdr:y>
    </cdr:from>
    <cdr:to>
      <cdr:x>0.42364</cdr:x>
      <cdr:y>0.85894</cdr:y>
    </cdr:to>
    <cdr:sp macro="" textlink="">
      <cdr:nvSpPr>
        <cdr:cNvPr id="2" name="Rectangle 1">
          <a:extLst xmlns:a="http://schemas.openxmlformats.org/drawingml/2006/main">
            <a:ext uri="{FF2B5EF4-FFF2-40B4-BE49-F238E27FC236}">
              <a16:creationId xmlns:a16="http://schemas.microsoft.com/office/drawing/2014/main" id="{93D848EF-8120-4933-D367-9F27F5FD4E46}"/>
            </a:ext>
          </a:extLst>
        </cdr:cNvPr>
        <cdr:cNvSpPr/>
      </cdr:nvSpPr>
      <cdr:spPr>
        <a:xfrm xmlns:a="http://schemas.openxmlformats.org/drawingml/2006/main">
          <a:off x="2544833" y="1374102"/>
          <a:ext cx="266874" cy="105194"/>
        </a:xfrm>
        <a:prstGeom xmlns:a="http://schemas.openxmlformats.org/drawingml/2006/main" prst="rect">
          <a:avLst/>
        </a:prstGeom>
        <a:solidFill xmlns:a="http://schemas.openxmlformats.org/drawingml/2006/main">
          <a:schemeClr val="bg1">
            <a:lumMod val="8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s-ES" sz="1100"/>
        </a:p>
      </cdr:txBody>
    </cdr:sp>
  </cdr:relSizeAnchor>
  <cdr:relSizeAnchor xmlns:cdr="http://schemas.openxmlformats.org/drawingml/2006/chartDrawing">
    <cdr:from>
      <cdr:x>0.67846</cdr:x>
      <cdr:y>0.80049</cdr:y>
    </cdr:from>
    <cdr:to>
      <cdr:x>0.71868</cdr:x>
      <cdr:y>0.86157</cdr:y>
    </cdr:to>
    <cdr:sp macro="" textlink="">
      <cdr:nvSpPr>
        <cdr:cNvPr id="3" name="Rectangle 2">
          <a:extLst xmlns:a="http://schemas.openxmlformats.org/drawingml/2006/main">
            <a:ext uri="{FF2B5EF4-FFF2-40B4-BE49-F238E27FC236}">
              <a16:creationId xmlns:a16="http://schemas.microsoft.com/office/drawing/2014/main" id="{3B3CD30F-3DC6-4360-A4AF-AD96E54BEFCE}"/>
            </a:ext>
          </a:extLst>
        </cdr:cNvPr>
        <cdr:cNvSpPr/>
      </cdr:nvSpPr>
      <cdr:spPr>
        <a:xfrm xmlns:a="http://schemas.openxmlformats.org/drawingml/2006/main">
          <a:off x="4502953" y="1378632"/>
          <a:ext cx="266941" cy="105194"/>
        </a:xfrm>
        <a:prstGeom xmlns:a="http://schemas.openxmlformats.org/drawingml/2006/main" prst="rect">
          <a:avLst/>
        </a:prstGeom>
        <a:solidFill xmlns:a="http://schemas.openxmlformats.org/drawingml/2006/main">
          <a:schemeClr val="bg1">
            <a:lumMod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s-ES" sz="1100">
            <a:solidFill>
              <a:schemeClr val="bg1"/>
            </a:solidFill>
          </a:endParaRPr>
        </a:p>
      </cdr:txBody>
    </cdr:sp>
  </cdr:relSizeAnchor>
  <cdr:relSizeAnchor xmlns:cdr="http://schemas.openxmlformats.org/drawingml/2006/chartDrawing">
    <cdr:from>
      <cdr:x>0.41646</cdr:x>
      <cdr:y>0.78499</cdr:y>
    </cdr:from>
    <cdr:to>
      <cdr:x>0.67591</cdr:x>
      <cdr:y>0.86016</cdr:y>
    </cdr:to>
    <cdr:sp macro="" textlink="">
      <cdr:nvSpPr>
        <cdr:cNvPr id="4" name="Rectangle 3">
          <a:extLst xmlns:a="http://schemas.openxmlformats.org/drawingml/2006/main">
            <a:ext uri="{FF2B5EF4-FFF2-40B4-BE49-F238E27FC236}">
              <a16:creationId xmlns:a16="http://schemas.microsoft.com/office/drawing/2014/main" id="{6C6EAF17-A73E-1C72-ED7A-F24EB301849D}"/>
            </a:ext>
          </a:extLst>
        </cdr:cNvPr>
        <cdr:cNvSpPr/>
      </cdr:nvSpPr>
      <cdr:spPr>
        <a:xfrm xmlns:a="http://schemas.openxmlformats.org/drawingml/2006/main">
          <a:off x="2764054" y="1351937"/>
          <a:ext cx="1721974" cy="129461"/>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ES" sz="900" b="1">
              <a:solidFill>
                <a:srgbClr val="404040"/>
              </a:solidFill>
              <a:latin typeface="Century Gothic" panose="020B0502020202020204" pitchFamily="34" charset="0"/>
            </a:rPr>
            <a:t>Intensidad de uso medio</a:t>
          </a:r>
        </a:p>
      </cdr:txBody>
    </cdr:sp>
  </cdr:relSizeAnchor>
  <cdr:relSizeAnchor xmlns:cdr="http://schemas.openxmlformats.org/drawingml/2006/chartDrawing">
    <cdr:from>
      <cdr:x>0.71312</cdr:x>
      <cdr:y>0.79078</cdr:y>
    </cdr:from>
    <cdr:to>
      <cdr:x>1</cdr:x>
      <cdr:y>0.85381</cdr:y>
    </cdr:to>
    <cdr:sp macro="" textlink="">
      <cdr:nvSpPr>
        <cdr:cNvPr id="5" name="Rectangle 4">
          <a:extLst xmlns:a="http://schemas.openxmlformats.org/drawingml/2006/main">
            <a:ext uri="{FF2B5EF4-FFF2-40B4-BE49-F238E27FC236}">
              <a16:creationId xmlns:a16="http://schemas.microsoft.com/office/drawing/2014/main" id="{0357A423-F56E-43C7-A5E6-3DF24FE4ED9E}"/>
            </a:ext>
          </a:extLst>
        </cdr:cNvPr>
        <cdr:cNvSpPr/>
      </cdr:nvSpPr>
      <cdr:spPr>
        <a:xfrm xmlns:a="http://schemas.openxmlformats.org/drawingml/2006/main">
          <a:off x="4732992" y="1361909"/>
          <a:ext cx="1904028" cy="108552"/>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ES" sz="900" b="1">
              <a:solidFill>
                <a:srgbClr val="404040"/>
              </a:solidFill>
              <a:latin typeface="Century Gothic" panose="020B0502020202020204" pitchFamily="34" charset="0"/>
            </a:rPr>
            <a:t>Intensidad de uso alta</a:t>
          </a:r>
        </a:p>
      </cdr:txBody>
    </cdr:sp>
  </cdr:relSizeAnchor>
  <cdr:relSizeAnchor xmlns:cdr="http://schemas.openxmlformats.org/drawingml/2006/chartDrawing">
    <cdr:from>
      <cdr:x>0.08889</cdr:x>
      <cdr:y>0.79453</cdr:y>
    </cdr:from>
    <cdr:to>
      <cdr:x>0.1291</cdr:x>
      <cdr:y>0.85561</cdr:y>
    </cdr:to>
    <cdr:sp macro="" textlink="">
      <cdr:nvSpPr>
        <cdr:cNvPr id="6" name="Rectangle 5">
          <a:extLst xmlns:a="http://schemas.openxmlformats.org/drawingml/2006/main">
            <a:ext uri="{FF2B5EF4-FFF2-40B4-BE49-F238E27FC236}">
              <a16:creationId xmlns:a16="http://schemas.microsoft.com/office/drawing/2014/main" id="{19422526-7CEC-AB89-8F50-26B2A3AB50A9}"/>
            </a:ext>
          </a:extLst>
        </cdr:cNvPr>
        <cdr:cNvSpPr/>
      </cdr:nvSpPr>
      <cdr:spPr>
        <a:xfrm xmlns:a="http://schemas.openxmlformats.org/drawingml/2006/main">
          <a:off x="589965" y="1368365"/>
          <a:ext cx="266874" cy="105194"/>
        </a:xfrm>
        <a:prstGeom xmlns:a="http://schemas.openxmlformats.org/drawingml/2006/main" prst="rect">
          <a:avLst/>
        </a:prstGeom>
        <a:solidFill xmlns:a="http://schemas.openxmlformats.org/drawingml/2006/main">
          <a:schemeClr val="bg1"/>
        </a:solidFill>
        <a:ln xmlns:a="http://schemas.openxmlformats.org/drawingml/2006/main">
          <a:solidFill>
            <a:schemeClr val="bg1">
              <a:lumMod val="95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s-ES" sz="1100"/>
        </a:p>
      </cdr:txBody>
    </cdr:sp>
  </cdr:relSizeAnchor>
  <cdr:relSizeAnchor xmlns:cdr="http://schemas.openxmlformats.org/drawingml/2006/chartDrawing">
    <cdr:from>
      <cdr:x>0.12192</cdr:x>
      <cdr:y>0.78166</cdr:y>
    </cdr:from>
    <cdr:to>
      <cdr:x>0.38137</cdr:x>
      <cdr:y>0.85683</cdr:y>
    </cdr:to>
    <cdr:sp macro="" textlink="">
      <cdr:nvSpPr>
        <cdr:cNvPr id="7" name="Rectangle 6">
          <a:extLst xmlns:a="http://schemas.openxmlformats.org/drawingml/2006/main">
            <a:ext uri="{FF2B5EF4-FFF2-40B4-BE49-F238E27FC236}">
              <a16:creationId xmlns:a16="http://schemas.microsoft.com/office/drawing/2014/main" id="{6662D6F0-F075-AD03-CD1A-58F48A06B0C5}"/>
            </a:ext>
          </a:extLst>
        </cdr:cNvPr>
        <cdr:cNvSpPr/>
      </cdr:nvSpPr>
      <cdr:spPr>
        <a:xfrm xmlns:a="http://schemas.openxmlformats.org/drawingml/2006/main">
          <a:off x="809186" y="1346200"/>
          <a:ext cx="1721974" cy="129461"/>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ES" sz="900" b="1">
              <a:solidFill>
                <a:srgbClr val="404040"/>
              </a:solidFill>
              <a:latin typeface="Century Gothic" panose="020B0502020202020204" pitchFamily="34" charset="0"/>
            </a:rPr>
            <a:t>Intensidad de uso baja</a:t>
          </a:r>
        </a:p>
      </cdr:txBody>
    </cdr:sp>
  </cdr:relSizeAnchor>
</c:userShapes>
</file>

<file path=xl/drawings/drawing77.xml><?xml version="1.0" encoding="utf-8"?>
<xdr:wsDr xmlns:xdr="http://schemas.openxmlformats.org/drawingml/2006/spreadsheetDrawing" xmlns:a="http://schemas.openxmlformats.org/drawingml/2006/main">
  <xdr:twoCellAnchor>
    <xdr:from>
      <xdr:col>1</xdr:col>
      <xdr:colOff>214630</xdr:colOff>
      <xdr:row>3</xdr:row>
      <xdr:rowOff>142874</xdr:rowOff>
    </xdr:from>
    <xdr:to>
      <xdr:col>1</xdr:col>
      <xdr:colOff>5434630</xdr:colOff>
      <xdr:row>19</xdr:row>
      <xdr:rowOff>70634</xdr:rowOff>
    </xdr:to>
    <xdr:grpSp>
      <xdr:nvGrpSpPr>
        <xdr:cNvPr id="7" name="Grupo 6">
          <a:extLst>
            <a:ext uri="{FF2B5EF4-FFF2-40B4-BE49-F238E27FC236}">
              <a16:creationId xmlns:a16="http://schemas.microsoft.com/office/drawing/2014/main" id="{D7A59DBF-FE69-234C-78F3-CBEE3842FF33}"/>
            </a:ext>
          </a:extLst>
        </xdr:cNvPr>
        <xdr:cNvGrpSpPr/>
      </xdr:nvGrpSpPr>
      <xdr:grpSpPr>
        <a:xfrm>
          <a:off x="978535" y="937259"/>
          <a:ext cx="5220000" cy="2853840"/>
          <a:chOff x="997602" y="674178"/>
          <a:chExt cx="5220000" cy="2206042"/>
        </a:xfrm>
      </xdr:grpSpPr>
      <xdr:graphicFrame macro="">
        <xdr:nvGraphicFramePr>
          <xdr:cNvPr id="2" name="Gráfico 9">
            <a:extLst>
              <a:ext uri="{FF2B5EF4-FFF2-40B4-BE49-F238E27FC236}">
                <a16:creationId xmlns:a16="http://schemas.microsoft.com/office/drawing/2014/main" id="{00000000-0008-0000-6900-000002000000}"/>
              </a:ext>
            </a:extLst>
          </xdr:cNvPr>
          <xdr:cNvGraphicFramePr>
            <a:graphicFrameLocks/>
          </xdr:cNvGraphicFramePr>
        </xdr:nvGraphicFramePr>
        <xdr:xfrm>
          <a:off x="1657232" y="2348917"/>
          <a:ext cx="3727732" cy="531303"/>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áfico 2">
            <a:extLst>
              <a:ext uri="{FF2B5EF4-FFF2-40B4-BE49-F238E27FC236}">
                <a16:creationId xmlns:a16="http://schemas.microsoft.com/office/drawing/2014/main" id="{00000000-0008-0000-6900-000004000000}"/>
              </a:ext>
            </a:extLst>
          </xdr:cNvPr>
          <xdr:cNvGraphicFramePr>
            <a:graphicFrameLocks/>
          </xdr:cNvGraphicFramePr>
        </xdr:nvGraphicFramePr>
        <xdr:xfrm>
          <a:off x="997602" y="707264"/>
          <a:ext cx="1043672" cy="1870852"/>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áfico 3">
            <a:extLst>
              <a:ext uri="{FF2B5EF4-FFF2-40B4-BE49-F238E27FC236}">
                <a16:creationId xmlns:a16="http://schemas.microsoft.com/office/drawing/2014/main" id="{00000000-0008-0000-6900-000005000000}"/>
              </a:ext>
            </a:extLst>
          </xdr:cNvPr>
          <xdr:cNvGraphicFramePr>
            <a:graphicFrameLocks/>
          </xdr:cNvGraphicFramePr>
        </xdr:nvGraphicFramePr>
        <xdr:xfrm>
          <a:off x="2370568" y="689652"/>
          <a:ext cx="1043672" cy="186884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9" name="Gráfico 7">
            <a:extLst>
              <a:ext uri="{FF2B5EF4-FFF2-40B4-BE49-F238E27FC236}">
                <a16:creationId xmlns:a16="http://schemas.microsoft.com/office/drawing/2014/main" id="{00000000-0008-0000-6900-000009000000}"/>
              </a:ext>
            </a:extLst>
          </xdr:cNvPr>
          <xdr:cNvGraphicFramePr>
            <a:graphicFrameLocks/>
          </xdr:cNvGraphicFramePr>
        </xdr:nvGraphicFramePr>
        <xdr:xfrm>
          <a:off x="3758462" y="674178"/>
          <a:ext cx="1043672" cy="1869493"/>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12" name="Gráfico 7">
            <a:extLst>
              <a:ext uri="{FF2B5EF4-FFF2-40B4-BE49-F238E27FC236}">
                <a16:creationId xmlns:a16="http://schemas.microsoft.com/office/drawing/2014/main" id="{00000000-0008-0000-6900-00000C000000}"/>
              </a:ext>
            </a:extLst>
          </xdr:cNvPr>
          <xdr:cNvGraphicFramePr>
            <a:graphicFrameLocks/>
          </xdr:cNvGraphicFramePr>
        </xdr:nvGraphicFramePr>
        <xdr:xfrm>
          <a:off x="5173930" y="674178"/>
          <a:ext cx="1043672" cy="1869493"/>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wsDr>
</file>

<file path=xl/drawings/drawing78.xml><?xml version="1.0" encoding="utf-8"?>
<xdr:wsDr xmlns:xdr="http://schemas.openxmlformats.org/drawingml/2006/spreadsheetDrawing" xmlns:a="http://schemas.openxmlformats.org/drawingml/2006/main">
  <xdr:twoCellAnchor>
    <xdr:from>
      <xdr:col>10</xdr:col>
      <xdr:colOff>165100</xdr:colOff>
      <xdr:row>7</xdr:row>
      <xdr:rowOff>81915</xdr:rowOff>
    </xdr:from>
    <xdr:to>
      <xdr:col>10</xdr:col>
      <xdr:colOff>165100</xdr:colOff>
      <xdr:row>7</xdr:row>
      <xdr:rowOff>279400</xdr:rowOff>
    </xdr:to>
    <xdr:cxnSp macro="">
      <xdr:nvCxnSpPr>
        <xdr:cNvPr id="2" name="Conector recto de flecha 18">
          <a:extLst>
            <a:ext uri="{FF2B5EF4-FFF2-40B4-BE49-F238E27FC236}">
              <a16:creationId xmlns:a16="http://schemas.microsoft.com/office/drawing/2014/main" id="{00000000-0008-0000-6D00-000002000000}"/>
            </a:ext>
          </a:extLst>
        </xdr:cNvPr>
        <xdr:cNvCxnSpPr>
          <a:cxnSpLocks/>
        </xdr:cNvCxnSpPr>
      </xdr:nvCxnSpPr>
      <xdr:spPr>
        <a:xfrm>
          <a:off x="6261100" y="2301240"/>
          <a:ext cx="0" cy="197485"/>
        </a:xfrm>
        <a:prstGeom prst="straightConnector1">
          <a:avLst/>
        </a:prstGeom>
        <a:noFill/>
        <a:ln w="28575" cap="flat" cmpd="sng" algn="ctr">
          <a:solidFill>
            <a:srgbClr val="C00000"/>
          </a:solidFill>
          <a:prstDash val="solid"/>
          <a:miter lim="800000"/>
          <a:tailEnd type="triangle"/>
        </a:ln>
        <a:effectLst/>
      </xdr:spPr>
    </xdr:cxnSp>
    <xdr:clientData/>
  </xdr:twoCellAnchor>
  <xdr:twoCellAnchor>
    <xdr:from>
      <xdr:col>10</xdr:col>
      <xdr:colOff>178435</xdr:colOff>
      <xdr:row>9</xdr:row>
      <xdr:rowOff>37465</xdr:rowOff>
    </xdr:from>
    <xdr:to>
      <xdr:col>10</xdr:col>
      <xdr:colOff>178435</xdr:colOff>
      <xdr:row>9</xdr:row>
      <xdr:rowOff>254000</xdr:rowOff>
    </xdr:to>
    <xdr:cxnSp macro="">
      <xdr:nvCxnSpPr>
        <xdr:cNvPr id="3" name="Conector recto de flecha 23">
          <a:extLst>
            <a:ext uri="{FF2B5EF4-FFF2-40B4-BE49-F238E27FC236}">
              <a16:creationId xmlns:a16="http://schemas.microsoft.com/office/drawing/2014/main" id="{00000000-0008-0000-6D00-000003000000}"/>
            </a:ext>
          </a:extLst>
        </xdr:cNvPr>
        <xdr:cNvCxnSpPr>
          <a:cxnSpLocks/>
        </xdr:cNvCxnSpPr>
      </xdr:nvCxnSpPr>
      <xdr:spPr>
        <a:xfrm>
          <a:off x="6274435" y="2923540"/>
          <a:ext cx="0" cy="216535"/>
        </a:xfrm>
        <a:prstGeom prst="straightConnector1">
          <a:avLst/>
        </a:prstGeom>
        <a:noFill/>
        <a:ln w="28575" cap="flat" cmpd="sng" algn="ctr">
          <a:solidFill>
            <a:srgbClr val="C00000"/>
          </a:solidFill>
          <a:prstDash val="solid"/>
          <a:miter lim="800000"/>
          <a:tailEnd type="triangle"/>
        </a:ln>
        <a:effectLst/>
      </xdr:spPr>
    </xdr:cxnSp>
    <xdr:clientData/>
  </xdr:twoCellAnchor>
  <xdr:twoCellAnchor>
    <xdr:from>
      <xdr:col>10</xdr:col>
      <xdr:colOff>178435</xdr:colOff>
      <xdr:row>10</xdr:row>
      <xdr:rowOff>34290</xdr:rowOff>
    </xdr:from>
    <xdr:to>
      <xdr:col>10</xdr:col>
      <xdr:colOff>178435</xdr:colOff>
      <xdr:row>10</xdr:row>
      <xdr:rowOff>248920</xdr:rowOff>
    </xdr:to>
    <xdr:cxnSp macro="">
      <xdr:nvCxnSpPr>
        <xdr:cNvPr id="4" name="Conector recto de flecha 24">
          <a:extLst>
            <a:ext uri="{FF2B5EF4-FFF2-40B4-BE49-F238E27FC236}">
              <a16:creationId xmlns:a16="http://schemas.microsoft.com/office/drawing/2014/main" id="{00000000-0008-0000-6D00-000004000000}"/>
            </a:ext>
          </a:extLst>
        </xdr:cNvPr>
        <xdr:cNvCxnSpPr>
          <a:cxnSpLocks/>
        </xdr:cNvCxnSpPr>
      </xdr:nvCxnSpPr>
      <xdr:spPr>
        <a:xfrm>
          <a:off x="6274435" y="3253740"/>
          <a:ext cx="0" cy="214630"/>
        </a:xfrm>
        <a:prstGeom prst="straightConnector1">
          <a:avLst/>
        </a:prstGeom>
        <a:noFill/>
        <a:ln w="28575" cap="flat" cmpd="sng" algn="ctr">
          <a:solidFill>
            <a:srgbClr val="C00000"/>
          </a:solidFill>
          <a:prstDash val="solid"/>
          <a:miter lim="800000"/>
          <a:tailEnd type="triangle"/>
        </a:ln>
        <a:effectLst/>
      </xdr:spPr>
    </xdr:cxnSp>
    <xdr:clientData/>
  </xdr:twoCellAnchor>
  <xdr:twoCellAnchor>
    <xdr:from>
      <xdr:col>10</xdr:col>
      <xdr:colOff>161290</xdr:colOff>
      <xdr:row>12</xdr:row>
      <xdr:rowOff>121285</xdr:rowOff>
    </xdr:from>
    <xdr:to>
      <xdr:col>10</xdr:col>
      <xdr:colOff>161290</xdr:colOff>
      <xdr:row>12</xdr:row>
      <xdr:rowOff>313055</xdr:rowOff>
    </xdr:to>
    <xdr:cxnSp macro="">
      <xdr:nvCxnSpPr>
        <xdr:cNvPr id="5" name="Conector recto de flecha 26">
          <a:extLst>
            <a:ext uri="{FF2B5EF4-FFF2-40B4-BE49-F238E27FC236}">
              <a16:creationId xmlns:a16="http://schemas.microsoft.com/office/drawing/2014/main" id="{00000000-0008-0000-6D00-000005000000}"/>
            </a:ext>
          </a:extLst>
        </xdr:cNvPr>
        <xdr:cNvCxnSpPr>
          <a:cxnSpLocks/>
        </xdr:cNvCxnSpPr>
      </xdr:nvCxnSpPr>
      <xdr:spPr>
        <a:xfrm>
          <a:off x="6257290" y="4007485"/>
          <a:ext cx="0" cy="191770"/>
        </a:xfrm>
        <a:prstGeom prst="straightConnector1">
          <a:avLst/>
        </a:prstGeom>
        <a:noFill/>
        <a:ln w="28575" cap="flat" cmpd="sng" algn="ctr">
          <a:solidFill>
            <a:srgbClr val="C00000"/>
          </a:solidFill>
          <a:prstDash val="solid"/>
          <a:miter lim="800000"/>
          <a:tailEnd type="triangle"/>
        </a:ln>
        <a:effectLst/>
      </xdr:spPr>
    </xdr:cxnSp>
    <xdr:clientData/>
  </xdr:twoCellAnchor>
  <xdr:twoCellAnchor>
    <xdr:from>
      <xdr:col>10</xdr:col>
      <xdr:colOff>170815</xdr:colOff>
      <xdr:row>13</xdr:row>
      <xdr:rowOff>68580</xdr:rowOff>
    </xdr:from>
    <xdr:to>
      <xdr:col>10</xdr:col>
      <xdr:colOff>170815</xdr:colOff>
      <xdr:row>13</xdr:row>
      <xdr:rowOff>275590</xdr:rowOff>
    </xdr:to>
    <xdr:cxnSp macro="">
      <xdr:nvCxnSpPr>
        <xdr:cNvPr id="6" name="Conector recto de flecha 27">
          <a:extLst>
            <a:ext uri="{FF2B5EF4-FFF2-40B4-BE49-F238E27FC236}">
              <a16:creationId xmlns:a16="http://schemas.microsoft.com/office/drawing/2014/main" id="{00000000-0008-0000-6D00-000006000000}"/>
            </a:ext>
          </a:extLst>
        </xdr:cNvPr>
        <xdr:cNvCxnSpPr>
          <a:cxnSpLocks/>
        </xdr:cNvCxnSpPr>
      </xdr:nvCxnSpPr>
      <xdr:spPr>
        <a:xfrm>
          <a:off x="6266815" y="4288155"/>
          <a:ext cx="0" cy="207010"/>
        </a:xfrm>
        <a:prstGeom prst="straightConnector1">
          <a:avLst/>
        </a:prstGeom>
        <a:noFill/>
        <a:ln w="28575" cap="flat" cmpd="sng" algn="ctr">
          <a:solidFill>
            <a:srgbClr val="C00000"/>
          </a:solidFill>
          <a:prstDash val="solid"/>
          <a:miter lim="800000"/>
          <a:tailEnd type="triangle"/>
        </a:ln>
        <a:effectLst/>
      </xdr:spPr>
    </xdr:cxnSp>
    <xdr:clientData/>
  </xdr:twoCellAnchor>
  <xdr:twoCellAnchor>
    <xdr:from>
      <xdr:col>10</xdr:col>
      <xdr:colOff>168910</xdr:colOff>
      <xdr:row>14</xdr:row>
      <xdr:rowOff>40640</xdr:rowOff>
    </xdr:from>
    <xdr:to>
      <xdr:col>10</xdr:col>
      <xdr:colOff>168910</xdr:colOff>
      <xdr:row>14</xdr:row>
      <xdr:rowOff>253365</xdr:rowOff>
    </xdr:to>
    <xdr:cxnSp macro="">
      <xdr:nvCxnSpPr>
        <xdr:cNvPr id="7" name="Conector recto de flecha 28">
          <a:extLst>
            <a:ext uri="{FF2B5EF4-FFF2-40B4-BE49-F238E27FC236}">
              <a16:creationId xmlns:a16="http://schemas.microsoft.com/office/drawing/2014/main" id="{00000000-0008-0000-6D00-000007000000}"/>
            </a:ext>
          </a:extLst>
        </xdr:cNvPr>
        <xdr:cNvCxnSpPr>
          <a:cxnSpLocks/>
        </xdr:cNvCxnSpPr>
      </xdr:nvCxnSpPr>
      <xdr:spPr>
        <a:xfrm>
          <a:off x="6264910" y="4593590"/>
          <a:ext cx="0" cy="212725"/>
        </a:xfrm>
        <a:prstGeom prst="straightConnector1">
          <a:avLst/>
        </a:prstGeom>
        <a:noFill/>
        <a:ln w="28575" cap="flat" cmpd="sng" algn="ctr">
          <a:solidFill>
            <a:srgbClr val="C00000"/>
          </a:solidFill>
          <a:prstDash val="solid"/>
          <a:miter lim="800000"/>
          <a:tailEnd type="triangle"/>
        </a:ln>
        <a:effectLst/>
      </xdr:spPr>
    </xdr:cxnSp>
    <xdr:clientData/>
  </xdr:twoCellAnchor>
  <xdr:twoCellAnchor>
    <xdr:from>
      <xdr:col>10</xdr:col>
      <xdr:colOff>168910</xdr:colOff>
      <xdr:row>8</xdr:row>
      <xdr:rowOff>36195</xdr:rowOff>
    </xdr:from>
    <xdr:to>
      <xdr:col>10</xdr:col>
      <xdr:colOff>168910</xdr:colOff>
      <xdr:row>8</xdr:row>
      <xdr:rowOff>241300</xdr:rowOff>
    </xdr:to>
    <xdr:cxnSp macro="">
      <xdr:nvCxnSpPr>
        <xdr:cNvPr id="8" name="Conector recto de flecha 23">
          <a:extLst>
            <a:ext uri="{FF2B5EF4-FFF2-40B4-BE49-F238E27FC236}">
              <a16:creationId xmlns:a16="http://schemas.microsoft.com/office/drawing/2014/main" id="{00000000-0008-0000-6D00-000008000000}"/>
            </a:ext>
          </a:extLst>
        </xdr:cNvPr>
        <xdr:cNvCxnSpPr>
          <a:cxnSpLocks/>
        </xdr:cNvCxnSpPr>
      </xdr:nvCxnSpPr>
      <xdr:spPr>
        <a:xfrm>
          <a:off x="6264910" y="2588895"/>
          <a:ext cx="0" cy="205105"/>
        </a:xfrm>
        <a:prstGeom prst="straightConnector1">
          <a:avLst/>
        </a:prstGeom>
        <a:noFill/>
        <a:ln w="28575" cap="flat" cmpd="sng" algn="ctr">
          <a:solidFill>
            <a:srgbClr val="C00000"/>
          </a:solidFill>
          <a:prstDash val="solid"/>
          <a:miter lim="800000"/>
          <a:tailEnd type="triangle"/>
        </a:ln>
        <a:effectLst/>
      </xdr:spPr>
    </xdr:cxnSp>
    <xdr:clientData/>
  </xdr:twoCellAnchor>
  <xdr:twoCellAnchor>
    <xdr:from>
      <xdr:col>10</xdr:col>
      <xdr:colOff>178435</xdr:colOff>
      <xdr:row>6</xdr:row>
      <xdr:rowOff>96520</xdr:rowOff>
    </xdr:from>
    <xdr:to>
      <xdr:col>10</xdr:col>
      <xdr:colOff>178435</xdr:colOff>
      <xdr:row>6</xdr:row>
      <xdr:rowOff>286385</xdr:rowOff>
    </xdr:to>
    <xdr:cxnSp macro="">
      <xdr:nvCxnSpPr>
        <xdr:cNvPr id="9" name="Conector recto de flecha 5">
          <a:extLst>
            <a:ext uri="{FF2B5EF4-FFF2-40B4-BE49-F238E27FC236}">
              <a16:creationId xmlns:a16="http://schemas.microsoft.com/office/drawing/2014/main" id="{00000000-0008-0000-6D00-000009000000}"/>
            </a:ext>
          </a:extLst>
        </xdr:cNvPr>
        <xdr:cNvCxnSpPr>
          <a:cxnSpLocks/>
        </xdr:cNvCxnSpPr>
      </xdr:nvCxnSpPr>
      <xdr:spPr>
        <a:xfrm flipV="1">
          <a:off x="6274435" y="1982470"/>
          <a:ext cx="0" cy="189865"/>
        </a:xfrm>
        <a:prstGeom prst="straightConnector1">
          <a:avLst/>
        </a:prstGeom>
        <a:noFill/>
        <a:ln w="28575" cap="flat" cmpd="sng" algn="ctr">
          <a:solidFill>
            <a:srgbClr val="70AD47"/>
          </a:solidFill>
          <a:prstDash val="solid"/>
          <a:miter lim="800000"/>
          <a:tailEnd type="triangle"/>
        </a:ln>
        <a:effectLst/>
      </xdr:spPr>
    </xdr:cxnSp>
    <xdr:clientData/>
  </xdr:twoCellAnchor>
</xdr:wsDr>
</file>

<file path=xl/drawings/drawing79.xml><?xml version="1.0" encoding="utf-8"?>
<xdr:wsDr xmlns:xdr="http://schemas.openxmlformats.org/drawingml/2006/spreadsheetDrawing" xmlns:a="http://schemas.openxmlformats.org/drawingml/2006/main">
  <xdr:twoCellAnchor>
    <xdr:from>
      <xdr:col>1</xdr:col>
      <xdr:colOff>802937</xdr:colOff>
      <xdr:row>3</xdr:row>
      <xdr:rowOff>79752</xdr:rowOff>
    </xdr:from>
    <xdr:to>
      <xdr:col>1</xdr:col>
      <xdr:colOff>6022937</xdr:colOff>
      <xdr:row>17</xdr:row>
      <xdr:rowOff>7512</xdr:rowOff>
    </xdr:to>
    <xdr:graphicFrame macro="">
      <xdr:nvGraphicFramePr>
        <xdr:cNvPr id="2" name="Chart 1">
          <a:extLst>
            <a:ext uri="{FF2B5EF4-FFF2-40B4-BE49-F238E27FC236}">
              <a16:creationId xmlns:a16="http://schemas.microsoft.com/office/drawing/2014/main" id="{00000000-0008-0000-7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191040</xdr:colOff>
      <xdr:row>4</xdr:row>
      <xdr:rowOff>88853</xdr:rowOff>
    </xdr:from>
    <xdr:to>
      <xdr:col>1</xdr:col>
      <xdr:colOff>5411040</xdr:colOff>
      <xdr:row>20</xdr:row>
      <xdr:rowOff>16613</xdr:rowOff>
    </xdr:to>
    <xdr:graphicFrame macro="">
      <xdr:nvGraphicFramePr>
        <xdr:cNvPr id="3" name="Gráfico 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0.xml><?xml version="1.0" encoding="utf-8"?>
<xdr:wsDr xmlns:xdr="http://schemas.openxmlformats.org/drawingml/2006/spreadsheetDrawing" xmlns:a="http://schemas.openxmlformats.org/drawingml/2006/main">
  <xdr:twoCellAnchor>
    <xdr:from>
      <xdr:col>1</xdr:col>
      <xdr:colOff>352011</xdr:colOff>
      <xdr:row>3</xdr:row>
      <xdr:rowOff>107811</xdr:rowOff>
    </xdr:from>
    <xdr:to>
      <xdr:col>1</xdr:col>
      <xdr:colOff>5572011</xdr:colOff>
      <xdr:row>19</xdr:row>
      <xdr:rowOff>35571</xdr:rowOff>
    </xdr:to>
    <mc:AlternateContent xmlns:mc="http://schemas.openxmlformats.org/markup-compatibility/2006">
      <mc:Choice xmlns:cx1="http://schemas.microsoft.com/office/drawing/2015/9/8/chartex" Requires="cx1">
        <xdr:graphicFrame macro="">
          <xdr:nvGraphicFramePr>
            <xdr:cNvPr id="5" name="Chart 1">
              <a:extLst>
                <a:ext uri="{FF2B5EF4-FFF2-40B4-BE49-F238E27FC236}">
                  <a16:creationId xmlns:a16="http://schemas.microsoft.com/office/drawing/2014/main" id="{00000000-0008-0000-7000-000002000000}"/>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944466" y="1568946"/>
              <a:ext cx="5220000" cy="2851935"/>
            </a:xfrm>
            <a:prstGeom prst="rect">
              <a:avLst/>
            </a:prstGeom>
            <a:solidFill>
              <a:prstClr val="white"/>
            </a:solidFill>
            <a:ln w="1">
              <a:solidFill>
                <a:prstClr val="green"/>
              </a:solidFill>
            </a:ln>
          </xdr:spPr>
          <xdr:txBody>
            <a:bodyPr vertOverflow="clip" horzOverflow="clip"/>
            <a:lstStyle/>
            <a:p>
              <a:r>
                <a:rPr lang="es-ES" sz="1100"/>
                <a:t>Este gráfico no está disponible en su versión de Excel.
Si edita esta forma o guarda el libro en un formato de archivo diferente, el gráfico no se podrá utilizar.</a:t>
              </a:r>
            </a:p>
          </xdr:txBody>
        </xdr:sp>
      </mc:Fallback>
    </mc:AlternateContent>
    <xdr:clientData/>
  </xdr:twoCellAnchor>
</xdr:wsDr>
</file>

<file path=xl/drawings/drawing81.xml><?xml version="1.0" encoding="utf-8"?>
<xdr:wsDr xmlns:xdr="http://schemas.openxmlformats.org/drawingml/2006/spreadsheetDrawing" xmlns:a="http://schemas.openxmlformats.org/drawingml/2006/main">
  <xdr:twoCellAnchor>
    <xdr:from>
      <xdr:col>1</xdr:col>
      <xdr:colOff>432434</xdr:colOff>
      <xdr:row>3</xdr:row>
      <xdr:rowOff>78105</xdr:rowOff>
    </xdr:from>
    <xdr:to>
      <xdr:col>1</xdr:col>
      <xdr:colOff>5652434</xdr:colOff>
      <xdr:row>19</xdr:row>
      <xdr:rowOff>5865</xdr:rowOff>
    </xdr:to>
    <mc:AlternateContent xmlns:mc="http://schemas.openxmlformats.org/markup-compatibility/2006">
      <mc:Choice xmlns:cx1="http://schemas.microsoft.com/office/drawing/2015/9/8/chartex" Requires="cx1">
        <xdr:graphicFrame macro="">
          <xdr:nvGraphicFramePr>
            <xdr:cNvPr id="5" name="Chart 1">
              <a:extLst>
                <a:ext uri="{FF2B5EF4-FFF2-40B4-BE49-F238E27FC236}">
                  <a16:creationId xmlns:a16="http://schemas.microsoft.com/office/drawing/2014/main" id="{00000000-0008-0000-7100-000002000000}"/>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1024889" y="1537335"/>
              <a:ext cx="5220000" cy="2855745"/>
            </a:xfrm>
            <a:prstGeom prst="rect">
              <a:avLst/>
            </a:prstGeom>
            <a:solidFill>
              <a:prstClr val="white"/>
            </a:solidFill>
            <a:ln w="1">
              <a:solidFill>
                <a:prstClr val="green"/>
              </a:solidFill>
            </a:ln>
          </xdr:spPr>
          <xdr:txBody>
            <a:bodyPr vertOverflow="clip" horzOverflow="clip"/>
            <a:lstStyle/>
            <a:p>
              <a:r>
                <a:rPr lang="es-ES" sz="1100"/>
                <a:t>Este gráfico no está disponible en su versión de Excel.
Si edita esta forma o guarda el libro en un formato de archivo diferente, el gráfico no se podrá utilizar.</a:t>
              </a:r>
            </a:p>
          </xdr:txBody>
        </xdr:sp>
      </mc:Fallback>
    </mc:AlternateContent>
    <xdr:clientData/>
  </xdr:twoCellAnchor>
</xdr:wsDr>
</file>

<file path=xl/drawings/drawing82.xml><?xml version="1.0" encoding="utf-8"?>
<xdr:wsDr xmlns:xdr="http://schemas.openxmlformats.org/drawingml/2006/spreadsheetDrawing" xmlns:a="http://schemas.openxmlformats.org/drawingml/2006/main">
  <xdr:twoCellAnchor>
    <xdr:from>
      <xdr:col>1</xdr:col>
      <xdr:colOff>95814</xdr:colOff>
      <xdr:row>4</xdr:row>
      <xdr:rowOff>1622</xdr:rowOff>
    </xdr:from>
    <xdr:to>
      <xdr:col>1</xdr:col>
      <xdr:colOff>5315814</xdr:colOff>
      <xdr:row>19</xdr:row>
      <xdr:rowOff>97022</xdr:rowOff>
    </xdr:to>
    <mc:AlternateContent xmlns:mc="http://schemas.openxmlformats.org/markup-compatibility/2006">
      <mc:Choice xmlns:cx1="http://schemas.microsoft.com/office/drawing/2015/9/8/chartex" Requires="cx1">
        <xdr:graphicFrame macro="">
          <xdr:nvGraphicFramePr>
            <xdr:cNvPr id="4" name="Chart 1">
              <a:extLst>
                <a:ext uri="{FF2B5EF4-FFF2-40B4-BE49-F238E27FC236}">
                  <a16:creationId xmlns:a16="http://schemas.microsoft.com/office/drawing/2014/main" id="{00000000-0008-0000-7700-000002000000}"/>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686364" y="957932"/>
              <a:ext cx="5220000" cy="2838600"/>
            </a:xfrm>
            <a:prstGeom prst="rect">
              <a:avLst/>
            </a:prstGeom>
            <a:solidFill>
              <a:prstClr val="white"/>
            </a:solidFill>
            <a:ln w="1">
              <a:solidFill>
                <a:prstClr val="green"/>
              </a:solidFill>
            </a:ln>
          </xdr:spPr>
          <xdr:txBody>
            <a:bodyPr vertOverflow="clip" horzOverflow="clip"/>
            <a:lstStyle/>
            <a:p>
              <a:r>
                <a:rPr lang="es-ES" sz="1100"/>
                <a:t>Este gráfico no está disponible en su versión de Excel.
Si edita esta forma o guarda el libro en un formato de archivo diferente, el gráfico no se podrá utilizar.</a:t>
              </a:r>
            </a:p>
          </xdr:txBody>
        </xdr:sp>
      </mc:Fallback>
    </mc:AlternateContent>
    <xdr:clientData/>
  </xdr:twoCellAnchor>
</xdr:wsDr>
</file>

<file path=xl/drawings/drawing9.xml><?xml version="1.0" encoding="utf-8"?>
<xdr:wsDr xmlns:xdr="http://schemas.openxmlformats.org/drawingml/2006/spreadsheetDrawing" xmlns:a="http://schemas.openxmlformats.org/drawingml/2006/main">
  <xdr:twoCellAnchor>
    <xdr:from>
      <xdr:col>1</xdr:col>
      <xdr:colOff>16013</xdr:colOff>
      <xdr:row>4</xdr:row>
      <xdr:rowOff>251458</xdr:rowOff>
    </xdr:from>
    <xdr:to>
      <xdr:col>1</xdr:col>
      <xdr:colOff>5236013</xdr:colOff>
      <xdr:row>19</xdr:row>
      <xdr:rowOff>87778</xdr:rowOff>
    </xdr:to>
    <xdr:graphicFrame macro="">
      <xdr:nvGraphicFramePr>
        <xdr:cNvPr id="4" name="Gráfico 3">
          <a:extLst>
            <a:ext uri="{FF2B5EF4-FFF2-40B4-BE49-F238E27FC236}">
              <a16:creationId xmlns:a16="http://schemas.microsoft.com/office/drawing/2014/main" id="{00000000-0008-0000-0F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Airef">
      <a:dk1>
        <a:sysClr val="windowText" lastClr="000000"/>
      </a:dk1>
      <a:lt1>
        <a:sysClr val="window" lastClr="FFFFFF"/>
      </a:lt1>
      <a:dk2>
        <a:srgbClr val="44546A"/>
      </a:dk2>
      <a:lt2>
        <a:srgbClr val="E7E6E6"/>
      </a:lt2>
      <a:accent1>
        <a:srgbClr val="83082A"/>
      </a:accent1>
      <a:accent2>
        <a:srgbClr val="430416"/>
      </a:accent2>
      <a:accent3>
        <a:srgbClr val="8C2633"/>
      </a:accent3>
      <a:accent4>
        <a:srgbClr val="D00D43"/>
      </a:accent4>
      <a:accent5>
        <a:srgbClr val="D46271"/>
      </a:accent5>
      <a:accent6>
        <a:srgbClr val="E397A0"/>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99.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4.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103.bin"/></Relationships>
</file>

<file path=xl/worksheets/_rels/sheet105.xml.rels><?xml version="1.0" encoding="UTF-8" standalone="yes"?>
<Relationships xmlns="http://schemas.openxmlformats.org/package/2006/relationships"><Relationship Id="rId2" Type="http://schemas.openxmlformats.org/officeDocument/2006/relationships/drawing" Target="../drawings/drawing80.xml"/><Relationship Id="rId1" Type="http://schemas.openxmlformats.org/officeDocument/2006/relationships/printerSettings" Target="../printerSettings/printerSettings104.bin"/></Relationships>
</file>

<file path=xl/worksheets/_rels/sheet106.xml.rels><?xml version="1.0" encoding="UTF-8" standalone="yes"?>
<Relationships xmlns="http://schemas.openxmlformats.org/package/2006/relationships"><Relationship Id="rId2" Type="http://schemas.openxmlformats.org/officeDocument/2006/relationships/drawing" Target="../drawings/drawing81.xml"/><Relationship Id="rId1" Type="http://schemas.openxmlformats.org/officeDocument/2006/relationships/printerSettings" Target="../printerSettings/printerSettings105.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9.xml.rels><?xml version="1.0" encoding="UTF-8" standalone="yes"?>
<Relationships xmlns="http://schemas.openxmlformats.org/package/2006/relationships"><Relationship Id="rId2" Type="http://schemas.openxmlformats.org/officeDocument/2006/relationships/drawing" Target="../drawings/drawing82.xml"/><Relationship Id="rId1" Type="http://schemas.openxmlformats.org/officeDocument/2006/relationships/printerSettings" Target="../printerSettings/printerSettings10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7.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86.bin"/></Relationships>
</file>

<file path=xl/worksheets/_rels/sheet88.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87.bin"/></Relationships>
</file>

<file path=xl/worksheets/_rels/sheet89.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8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89.bin"/></Relationships>
</file>

<file path=xl/worksheets/_rels/sheet91.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90.bin"/></Relationships>
</file>

<file path=xl/worksheets/_rels/sheet92.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91.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4.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93.bin"/></Relationships>
</file>

<file path=xl/worksheets/_rels/sheet95.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94.bin"/></Relationships>
</file>

<file path=xl/worksheets/_rels/sheet96.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95.bin"/></Relationships>
</file>

<file path=xl/worksheets/_rels/sheet97.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96.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1F49C-EBE4-4247-92D4-260F91D72378}">
  <sheetPr codeName="Hoja1">
    <tabColor rgb="FF297848"/>
  </sheetPr>
  <dimension ref="B2:D286"/>
  <sheetViews>
    <sheetView showGridLines="0" tabSelected="1" zoomScaleNormal="100" workbookViewId="0"/>
  </sheetViews>
  <sheetFormatPr baseColWidth="10" defaultColWidth="85" defaultRowHeight="14.25" x14ac:dyDescent="0.25"/>
  <cols>
    <col min="1" max="1" width="10.7109375" style="2" customWidth="1"/>
    <col min="2" max="2" width="181.7109375" style="2" customWidth="1"/>
    <col min="3" max="4" width="10.42578125" style="2" customWidth="1"/>
    <col min="5" max="5" width="12.42578125" style="2" customWidth="1"/>
    <col min="6" max="16384" width="85" style="2"/>
  </cols>
  <sheetData>
    <row r="2" spans="2:4" ht="24" x14ac:dyDescent="0.25">
      <c r="B2" s="130" t="s">
        <v>882</v>
      </c>
      <c r="C2" s="1"/>
      <c r="D2" s="1"/>
    </row>
    <row r="3" spans="2:4" x14ac:dyDescent="0.25">
      <c r="B3" s="328"/>
      <c r="C3" s="89"/>
    </row>
    <row r="4" spans="2:4" x14ac:dyDescent="0.25">
      <c r="B4" s="529" t="s">
        <v>19</v>
      </c>
      <c r="C4" s="89"/>
    </row>
    <row r="5" spans="2:4" ht="16.5" x14ac:dyDescent="0.25">
      <c r="B5" s="530" t="s">
        <v>615</v>
      </c>
      <c r="C5" s="89"/>
    </row>
    <row r="6" spans="2:4" ht="16.5" x14ac:dyDescent="0.25">
      <c r="B6" s="530" t="s">
        <v>867</v>
      </c>
      <c r="C6" s="89"/>
    </row>
    <row r="7" spans="2:4" x14ac:dyDescent="0.25">
      <c r="B7" s="529" t="s">
        <v>536</v>
      </c>
      <c r="C7" s="89"/>
    </row>
    <row r="8" spans="2:4" ht="16.5" x14ac:dyDescent="0.3">
      <c r="B8" s="531" t="s">
        <v>0</v>
      </c>
      <c r="C8" s="89"/>
    </row>
    <row r="9" spans="2:4" s="3" customFormat="1" ht="16.5" x14ac:dyDescent="0.3">
      <c r="B9" s="531" t="s">
        <v>1</v>
      </c>
      <c r="C9" s="89"/>
      <c r="D9" s="2"/>
    </row>
    <row r="10" spans="2:4" s="3" customFormat="1" ht="16.5" x14ac:dyDescent="0.25">
      <c r="B10" s="532" t="s">
        <v>616</v>
      </c>
      <c r="C10" s="89"/>
      <c r="D10" s="2"/>
    </row>
    <row r="11" spans="2:4" s="3" customFormat="1" ht="16.5" x14ac:dyDescent="0.25">
      <c r="B11" s="532" t="s">
        <v>617</v>
      </c>
      <c r="C11" s="89"/>
      <c r="D11" s="2"/>
    </row>
    <row r="12" spans="2:4" s="5" customFormat="1" ht="16.5" x14ac:dyDescent="0.3">
      <c r="B12" s="531" t="s">
        <v>2</v>
      </c>
      <c r="C12" s="89"/>
      <c r="D12" s="2"/>
    </row>
    <row r="13" spans="2:4" s="5" customFormat="1" ht="16.5" x14ac:dyDescent="0.25">
      <c r="B13" s="530" t="s">
        <v>618</v>
      </c>
      <c r="C13" s="89"/>
      <c r="D13" s="2"/>
    </row>
    <row r="14" spans="2:4" s="5" customFormat="1" ht="16.5" x14ac:dyDescent="0.25">
      <c r="B14" s="530" t="s">
        <v>567</v>
      </c>
      <c r="C14" s="89"/>
      <c r="D14" s="2"/>
    </row>
    <row r="15" spans="2:4" s="5" customFormat="1" ht="16.5" x14ac:dyDescent="0.3">
      <c r="B15" s="531" t="s">
        <v>464</v>
      </c>
      <c r="C15" s="89"/>
      <c r="D15" s="2"/>
    </row>
    <row r="16" spans="2:4" s="5" customFormat="1" ht="16.5" x14ac:dyDescent="0.25">
      <c r="B16" s="530" t="s">
        <v>544</v>
      </c>
      <c r="C16" s="89"/>
      <c r="D16" s="2"/>
    </row>
    <row r="17" spans="2:3" ht="16.5" x14ac:dyDescent="0.3">
      <c r="B17" s="531" t="s">
        <v>3</v>
      </c>
      <c r="C17" s="89"/>
    </row>
    <row r="18" spans="2:3" ht="16.5" x14ac:dyDescent="0.25">
      <c r="B18" s="530" t="s">
        <v>545</v>
      </c>
      <c r="C18" s="89"/>
    </row>
    <row r="19" spans="2:3" ht="16.5" x14ac:dyDescent="0.25">
      <c r="B19" s="533" t="s">
        <v>465</v>
      </c>
      <c r="C19" s="89"/>
    </row>
    <row r="20" spans="2:3" ht="16.5" x14ac:dyDescent="0.25">
      <c r="B20" s="530" t="s">
        <v>546</v>
      </c>
      <c r="C20" s="89"/>
    </row>
    <row r="21" spans="2:3" ht="16.5" x14ac:dyDescent="0.25">
      <c r="B21" s="533" t="s">
        <v>466</v>
      </c>
      <c r="C21" s="89"/>
    </row>
    <row r="22" spans="2:3" ht="16.5" x14ac:dyDescent="0.25">
      <c r="B22" s="530" t="s">
        <v>547</v>
      </c>
      <c r="C22" s="89"/>
    </row>
    <row r="23" spans="2:3" ht="16.5" x14ac:dyDescent="0.25">
      <c r="B23" s="533" t="s">
        <v>564</v>
      </c>
      <c r="C23" s="89"/>
    </row>
    <row r="24" spans="2:3" ht="16.5" x14ac:dyDescent="0.25">
      <c r="B24" s="533" t="s">
        <v>467</v>
      </c>
      <c r="C24" s="89"/>
    </row>
    <row r="25" spans="2:3" ht="16.5" x14ac:dyDescent="0.25">
      <c r="B25" s="533" t="s">
        <v>691</v>
      </c>
      <c r="C25" s="89"/>
    </row>
    <row r="26" spans="2:3" ht="16.5" x14ac:dyDescent="0.25">
      <c r="B26" s="533" t="s">
        <v>468</v>
      </c>
      <c r="C26" s="89"/>
    </row>
    <row r="27" spans="2:3" ht="16.5" x14ac:dyDescent="0.3">
      <c r="B27" s="531" t="s">
        <v>4</v>
      </c>
      <c r="C27" s="89"/>
    </row>
    <row r="28" spans="2:3" ht="16.5" x14ac:dyDescent="0.3">
      <c r="B28" s="531" t="s">
        <v>5</v>
      </c>
      <c r="C28" s="89"/>
    </row>
    <row r="29" spans="2:3" ht="16.5" x14ac:dyDescent="0.3">
      <c r="B29" s="531" t="s">
        <v>6</v>
      </c>
      <c r="C29" s="89"/>
    </row>
    <row r="30" spans="2:3" x14ac:dyDescent="0.25">
      <c r="B30" s="529" t="s">
        <v>540</v>
      </c>
      <c r="C30" s="89"/>
    </row>
    <row r="31" spans="2:3" ht="16.5" x14ac:dyDescent="0.3">
      <c r="B31" s="531" t="s">
        <v>7</v>
      </c>
      <c r="C31" s="89"/>
    </row>
    <row r="32" spans="2:3" ht="16.5" x14ac:dyDescent="0.25">
      <c r="B32" s="533" t="s">
        <v>694</v>
      </c>
      <c r="C32" s="89"/>
    </row>
    <row r="33" spans="2:3" ht="16.5" x14ac:dyDescent="0.25">
      <c r="B33" s="530" t="s">
        <v>619</v>
      </c>
      <c r="C33" s="89"/>
    </row>
    <row r="34" spans="2:3" ht="16.5" x14ac:dyDescent="0.25">
      <c r="B34" s="530" t="s">
        <v>869</v>
      </c>
      <c r="C34" s="89"/>
    </row>
    <row r="35" spans="2:3" ht="16.5" x14ac:dyDescent="0.25">
      <c r="B35" s="530" t="s">
        <v>620</v>
      </c>
      <c r="C35" s="89"/>
    </row>
    <row r="36" spans="2:3" ht="16.5" x14ac:dyDescent="0.25">
      <c r="B36" s="530" t="s">
        <v>642</v>
      </c>
      <c r="C36" s="89"/>
    </row>
    <row r="37" spans="2:3" ht="16.5" x14ac:dyDescent="0.25">
      <c r="B37" s="530" t="s">
        <v>621</v>
      </c>
      <c r="C37" s="89"/>
    </row>
    <row r="38" spans="2:3" ht="16.5" x14ac:dyDescent="0.3">
      <c r="B38" s="531" t="s">
        <v>684</v>
      </c>
      <c r="C38" s="89"/>
    </row>
    <row r="39" spans="2:3" ht="16.5" x14ac:dyDescent="0.25">
      <c r="B39" s="533" t="s">
        <v>469</v>
      </c>
      <c r="C39" s="89"/>
    </row>
    <row r="40" spans="2:3" ht="16.5" x14ac:dyDescent="0.25">
      <c r="B40" s="530" t="s">
        <v>606</v>
      </c>
      <c r="C40" s="89"/>
    </row>
    <row r="41" spans="2:3" ht="16.5" x14ac:dyDescent="0.3">
      <c r="B41" s="531" t="s">
        <v>685</v>
      </c>
      <c r="C41" s="89"/>
    </row>
    <row r="42" spans="2:3" ht="16.5" x14ac:dyDescent="0.25">
      <c r="B42" s="530" t="s">
        <v>622</v>
      </c>
      <c r="C42" s="89"/>
    </row>
    <row r="43" spans="2:3" ht="16.5" x14ac:dyDescent="0.3">
      <c r="B43" s="531" t="s">
        <v>8</v>
      </c>
      <c r="C43" s="89"/>
    </row>
    <row r="44" spans="2:3" ht="16.5" x14ac:dyDescent="0.25">
      <c r="B44" s="530" t="s">
        <v>643</v>
      </c>
      <c r="C44" s="89"/>
    </row>
    <row r="45" spans="2:3" ht="16.5" x14ac:dyDescent="0.25">
      <c r="B45" s="530" t="s">
        <v>644</v>
      </c>
      <c r="C45" s="89"/>
    </row>
    <row r="46" spans="2:3" ht="16.5" x14ac:dyDescent="0.25">
      <c r="B46" s="530" t="s">
        <v>623</v>
      </c>
      <c r="C46" s="89"/>
    </row>
    <row r="47" spans="2:3" ht="16.5" x14ac:dyDescent="0.25">
      <c r="B47" s="530" t="s">
        <v>624</v>
      </c>
      <c r="C47" s="89"/>
    </row>
    <row r="48" spans="2:3" ht="16.5" x14ac:dyDescent="0.25">
      <c r="B48" s="530" t="s">
        <v>978</v>
      </c>
      <c r="C48" s="89"/>
    </row>
    <row r="49" spans="2:3" ht="16.5" x14ac:dyDescent="0.25">
      <c r="B49" s="530" t="s">
        <v>607</v>
      </c>
      <c r="C49" s="89"/>
    </row>
    <row r="50" spans="2:3" ht="16.5" x14ac:dyDescent="0.25">
      <c r="B50" s="530" t="s">
        <v>625</v>
      </c>
      <c r="C50" s="89"/>
    </row>
    <row r="51" spans="2:3" ht="16.5" x14ac:dyDescent="0.25">
      <c r="B51" s="530" t="s">
        <v>608</v>
      </c>
      <c r="C51" s="89"/>
    </row>
    <row r="52" spans="2:3" ht="16.5" x14ac:dyDescent="0.25">
      <c r="B52" s="530" t="s">
        <v>645</v>
      </c>
      <c r="C52" s="89"/>
    </row>
    <row r="53" spans="2:3" ht="16.5" x14ac:dyDescent="0.25">
      <c r="B53" s="530" t="s">
        <v>979</v>
      </c>
      <c r="C53" s="89"/>
    </row>
    <row r="54" spans="2:3" ht="16.5" x14ac:dyDescent="0.25">
      <c r="B54" s="530" t="s">
        <v>609</v>
      </c>
      <c r="C54" s="89"/>
    </row>
    <row r="55" spans="2:3" ht="16.5" x14ac:dyDescent="0.3">
      <c r="B55" s="531" t="s">
        <v>686</v>
      </c>
      <c r="C55" s="89"/>
    </row>
    <row r="56" spans="2:3" ht="16.5" x14ac:dyDescent="0.25">
      <c r="B56" s="530" t="s">
        <v>610</v>
      </c>
      <c r="C56" s="89"/>
    </row>
    <row r="57" spans="2:3" ht="16.5" x14ac:dyDescent="0.25">
      <c r="B57" s="530" t="s">
        <v>870</v>
      </c>
      <c r="C57" s="89"/>
    </row>
    <row r="58" spans="2:3" ht="16.5" x14ac:dyDescent="0.3">
      <c r="B58" s="531" t="s">
        <v>9</v>
      </c>
      <c r="C58" s="89"/>
    </row>
    <row r="59" spans="2:3" ht="16.5" x14ac:dyDescent="0.25">
      <c r="B59" s="533" t="s">
        <v>687</v>
      </c>
      <c r="C59" s="89"/>
    </row>
    <row r="60" spans="2:3" ht="16.5" x14ac:dyDescent="0.25">
      <c r="B60" s="530" t="s">
        <v>626</v>
      </c>
      <c r="C60" s="89"/>
    </row>
    <row r="61" spans="2:3" ht="16.5" x14ac:dyDescent="0.25">
      <c r="B61" s="530" t="s">
        <v>646</v>
      </c>
      <c r="C61" s="89"/>
    </row>
    <row r="62" spans="2:3" ht="16.5" x14ac:dyDescent="0.25">
      <c r="B62" s="533" t="s">
        <v>688</v>
      </c>
      <c r="C62" s="89"/>
    </row>
    <row r="63" spans="2:3" ht="16.5" x14ac:dyDescent="0.25">
      <c r="B63" s="530" t="s">
        <v>871</v>
      </c>
      <c r="C63" s="89"/>
    </row>
    <row r="64" spans="2:3" ht="16.5" x14ac:dyDescent="0.25">
      <c r="B64" s="530" t="s">
        <v>866</v>
      </c>
      <c r="C64" s="89"/>
    </row>
    <row r="65" spans="2:3" ht="16.5" x14ac:dyDescent="0.3">
      <c r="B65" s="531" t="s">
        <v>689</v>
      </c>
      <c r="C65" s="89"/>
    </row>
    <row r="66" spans="2:3" ht="16.5" x14ac:dyDescent="0.25">
      <c r="B66" s="533" t="s">
        <v>10</v>
      </c>
      <c r="C66" s="89"/>
    </row>
    <row r="67" spans="2:3" ht="16.5" x14ac:dyDescent="0.25">
      <c r="B67" s="530" t="s">
        <v>627</v>
      </c>
      <c r="C67" s="89"/>
    </row>
    <row r="68" spans="2:3" ht="16.5" x14ac:dyDescent="0.25">
      <c r="B68" s="533" t="s">
        <v>690</v>
      </c>
      <c r="C68" s="89"/>
    </row>
    <row r="69" spans="2:3" x14ac:dyDescent="0.25">
      <c r="B69" s="529" t="s">
        <v>541</v>
      </c>
      <c r="C69" s="89"/>
    </row>
    <row r="70" spans="2:3" ht="16.5" x14ac:dyDescent="0.3">
      <c r="B70" s="531" t="s">
        <v>11</v>
      </c>
      <c r="C70" s="89"/>
    </row>
    <row r="71" spans="2:3" ht="16.5" x14ac:dyDescent="0.25">
      <c r="B71" s="533" t="s">
        <v>692</v>
      </c>
      <c r="C71" s="89"/>
    </row>
    <row r="72" spans="2:3" ht="16.5" x14ac:dyDescent="0.25">
      <c r="B72" s="530" t="s">
        <v>872</v>
      </c>
      <c r="C72" s="89"/>
    </row>
    <row r="73" spans="2:3" ht="16.5" x14ac:dyDescent="0.25">
      <c r="B73" s="530" t="s">
        <v>873</v>
      </c>
      <c r="C73" s="89"/>
    </row>
    <row r="74" spans="2:3" ht="16.5" x14ac:dyDescent="0.25">
      <c r="B74" s="530" t="s">
        <v>874</v>
      </c>
      <c r="C74" s="89"/>
    </row>
    <row r="75" spans="2:3" ht="16.5" x14ac:dyDescent="0.25">
      <c r="B75" s="530" t="s">
        <v>628</v>
      </c>
      <c r="C75" s="89"/>
    </row>
    <row r="76" spans="2:3" ht="16.5" x14ac:dyDescent="0.25">
      <c r="B76" s="530" t="s">
        <v>875</v>
      </c>
      <c r="C76" s="89"/>
    </row>
    <row r="77" spans="2:3" ht="16.5" x14ac:dyDescent="0.25">
      <c r="B77" s="533" t="s">
        <v>693</v>
      </c>
      <c r="C77" s="89"/>
    </row>
    <row r="78" spans="2:3" ht="16.5" x14ac:dyDescent="0.25">
      <c r="B78" s="530" t="s">
        <v>629</v>
      </c>
      <c r="C78" s="89"/>
    </row>
    <row r="79" spans="2:3" ht="16.5" x14ac:dyDescent="0.25">
      <c r="B79" s="530" t="s">
        <v>630</v>
      </c>
      <c r="C79" s="89"/>
    </row>
    <row r="80" spans="2:3" ht="16.5" x14ac:dyDescent="0.25">
      <c r="B80" s="530" t="s">
        <v>631</v>
      </c>
      <c r="C80" s="89"/>
    </row>
    <row r="81" spans="2:3" ht="16.5" x14ac:dyDescent="0.25">
      <c r="B81" s="530" t="s">
        <v>632</v>
      </c>
      <c r="C81" s="89"/>
    </row>
    <row r="82" spans="2:3" ht="16.5" x14ac:dyDescent="0.25">
      <c r="B82" s="530" t="s">
        <v>633</v>
      </c>
      <c r="C82" s="89"/>
    </row>
    <row r="83" spans="2:3" ht="16.5" x14ac:dyDescent="0.25">
      <c r="B83" s="530" t="s">
        <v>634</v>
      </c>
      <c r="C83" s="89"/>
    </row>
    <row r="84" spans="2:3" ht="16.5" x14ac:dyDescent="0.25">
      <c r="B84" s="530" t="s">
        <v>876</v>
      </c>
      <c r="C84" s="89"/>
    </row>
    <row r="85" spans="2:3" ht="16.5" x14ac:dyDescent="0.25">
      <c r="B85" s="530" t="s">
        <v>877</v>
      </c>
      <c r="C85" s="89"/>
    </row>
    <row r="86" spans="2:3" ht="16.5" x14ac:dyDescent="0.25">
      <c r="B86" s="530" t="s">
        <v>880</v>
      </c>
      <c r="C86" s="89"/>
    </row>
    <row r="87" spans="2:3" ht="16.5" x14ac:dyDescent="0.25">
      <c r="B87" s="530" t="s">
        <v>777</v>
      </c>
      <c r="C87" s="89"/>
    </row>
    <row r="88" spans="2:3" ht="16.5" x14ac:dyDescent="0.25">
      <c r="B88" s="530" t="s">
        <v>776</v>
      </c>
      <c r="C88" s="89"/>
    </row>
    <row r="89" spans="2:3" ht="16.5" x14ac:dyDescent="0.25">
      <c r="B89" s="530" t="s">
        <v>778</v>
      </c>
      <c r="C89" s="89"/>
    </row>
    <row r="90" spans="2:3" ht="16.5" x14ac:dyDescent="0.25">
      <c r="B90" s="533" t="s">
        <v>695</v>
      </c>
      <c r="C90" s="89"/>
    </row>
    <row r="91" spans="2:3" ht="16.5" x14ac:dyDescent="0.25">
      <c r="B91" s="530" t="s">
        <v>779</v>
      </c>
      <c r="C91" s="89"/>
    </row>
    <row r="92" spans="2:3" ht="16.5" x14ac:dyDescent="0.25">
      <c r="B92" s="530" t="s">
        <v>780</v>
      </c>
      <c r="C92" s="89"/>
    </row>
    <row r="93" spans="2:3" ht="16.5" x14ac:dyDescent="0.3">
      <c r="B93" s="531" t="s">
        <v>696</v>
      </c>
      <c r="C93" s="89"/>
    </row>
    <row r="94" spans="2:3" ht="16.5" x14ac:dyDescent="0.25">
      <c r="B94" s="533" t="s">
        <v>12</v>
      </c>
      <c r="C94" s="89"/>
    </row>
    <row r="95" spans="2:3" ht="16.5" x14ac:dyDescent="0.25">
      <c r="B95" s="533" t="s">
        <v>470</v>
      </c>
      <c r="C95" s="89"/>
    </row>
    <row r="96" spans="2:3" ht="16.5" x14ac:dyDescent="0.25">
      <c r="B96" s="533" t="s">
        <v>697</v>
      </c>
      <c r="C96" s="89"/>
    </row>
    <row r="97" spans="2:3" ht="16.5" x14ac:dyDescent="0.25">
      <c r="B97" s="530" t="s">
        <v>611</v>
      </c>
      <c r="C97" s="89"/>
    </row>
    <row r="98" spans="2:3" ht="16.5" x14ac:dyDescent="0.25">
      <c r="B98" s="533" t="s">
        <v>471</v>
      </c>
      <c r="C98" s="89"/>
    </row>
    <row r="99" spans="2:3" ht="16.5" x14ac:dyDescent="0.3">
      <c r="B99" s="531" t="s">
        <v>698</v>
      </c>
      <c r="C99" s="89"/>
    </row>
    <row r="100" spans="2:3" ht="16.5" x14ac:dyDescent="0.25">
      <c r="B100" s="530" t="s">
        <v>612</v>
      </c>
      <c r="C100" s="89"/>
    </row>
    <row r="101" spans="2:3" ht="16.5" x14ac:dyDescent="0.25">
      <c r="B101" s="533" t="s">
        <v>472</v>
      </c>
      <c r="C101" s="89"/>
    </row>
    <row r="102" spans="2:3" ht="16.5" x14ac:dyDescent="0.25">
      <c r="B102" s="530" t="s">
        <v>647</v>
      </c>
      <c r="C102" s="89"/>
    </row>
    <row r="103" spans="2:3" ht="16.5" x14ac:dyDescent="0.25">
      <c r="B103" s="530" t="s">
        <v>613</v>
      </c>
      <c r="C103" s="89"/>
    </row>
    <row r="104" spans="2:3" ht="16.5" x14ac:dyDescent="0.25">
      <c r="B104" s="530" t="s">
        <v>781</v>
      </c>
      <c r="C104" s="89"/>
    </row>
    <row r="105" spans="2:3" ht="16.5" x14ac:dyDescent="0.25">
      <c r="B105" s="530" t="s">
        <v>648</v>
      </c>
      <c r="C105" s="89"/>
    </row>
    <row r="106" spans="2:3" ht="16.5" x14ac:dyDescent="0.25">
      <c r="B106" s="530" t="s">
        <v>614</v>
      </c>
      <c r="C106" s="89"/>
    </row>
    <row r="107" spans="2:3" ht="16.5" x14ac:dyDescent="0.25">
      <c r="B107" s="530" t="s">
        <v>878</v>
      </c>
      <c r="C107" s="89"/>
    </row>
    <row r="108" spans="2:3" ht="16.5" x14ac:dyDescent="0.25">
      <c r="B108" s="530" t="s">
        <v>879</v>
      </c>
      <c r="C108" s="89"/>
    </row>
    <row r="109" spans="2:3" ht="16.5" x14ac:dyDescent="0.25">
      <c r="B109" s="533" t="s">
        <v>976</v>
      </c>
      <c r="C109" s="89"/>
    </row>
    <row r="110" spans="2:3" ht="16.5" x14ac:dyDescent="0.25">
      <c r="B110" s="530" t="s">
        <v>945</v>
      </c>
      <c r="C110" s="89"/>
    </row>
    <row r="111" spans="2:3" ht="16.5" x14ac:dyDescent="0.25">
      <c r="B111" s="530" t="s">
        <v>946</v>
      </c>
      <c r="C111" s="89"/>
    </row>
    <row r="112" spans="2:3" ht="16.5" x14ac:dyDescent="0.3">
      <c r="B112" s="531" t="s">
        <v>13</v>
      </c>
      <c r="C112" s="89"/>
    </row>
    <row r="113" spans="2:3" ht="16.5" x14ac:dyDescent="0.25">
      <c r="B113" s="530" t="s">
        <v>947</v>
      </c>
      <c r="C113" s="89"/>
    </row>
    <row r="114" spans="2:3" ht="16.5" x14ac:dyDescent="0.25">
      <c r="B114" s="530" t="s">
        <v>948</v>
      </c>
      <c r="C114" s="89"/>
    </row>
    <row r="115" spans="2:3" ht="16.5" x14ac:dyDescent="0.25">
      <c r="B115" s="530" t="s">
        <v>949</v>
      </c>
      <c r="C115" s="89"/>
    </row>
    <row r="116" spans="2:3" ht="16.5" x14ac:dyDescent="0.3">
      <c r="B116" s="531" t="s">
        <v>699</v>
      </c>
      <c r="C116" s="89"/>
    </row>
    <row r="117" spans="2:3" ht="16.5" x14ac:dyDescent="0.25">
      <c r="B117" s="533" t="s">
        <v>543</v>
      </c>
      <c r="C117" s="89"/>
    </row>
    <row r="118" spans="2:3" ht="16.5" x14ac:dyDescent="0.25">
      <c r="B118" s="530" t="s">
        <v>950</v>
      </c>
      <c r="C118" s="89"/>
    </row>
    <row r="119" spans="2:3" ht="16.5" x14ac:dyDescent="0.25">
      <c r="B119" s="533" t="s">
        <v>700</v>
      </c>
      <c r="C119" s="89"/>
    </row>
    <row r="120" spans="2:3" ht="15" customHeight="1" x14ac:dyDescent="0.25">
      <c r="B120" s="529" t="s">
        <v>542</v>
      </c>
      <c r="C120" s="89"/>
    </row>
    <row r="121" spans="2:3" ht="15" customHeight="1" x14ac:dyDescent="0.3">
      <c r="B121" s="531" t="s">
        <v>14</v>
      </c>
      <c r="C121" s="89"/>
    </row>
    <row r="122" spans="2:3" ht="15" customHeight="1" x14ac:dyDescent="0.25">
      <c r="B122" s="533" t="s">
        <v>15</v>
      </c>
      <c r="C122" s="89"/>
    </row>
    <row r="123" spans="2:3" ht="15" customHeight="1" x14ac:dyDescent="0.25">
      <c r="B123" s="533" t="s">
        <v>565</v>
      </c>
      <c r="C123" s="89"/>
    </row>
    <row r="124" spans="2:3" ht="16.5" x14ac:dyDescent="0.25">
      <c r="B124" s="530" t="s">
        <v>951</v>
      </c>
      <c r="C124" s="89"/>
    </row>
    <row r="125" spans="2:3" ht="16.5" x14ac:dyDescent="0.25">
      <c r="B125" s="530" t="s">
        <v>952</v>
      </c>
      <c r="C125" s="89"/>
    </row>
    <row r="126" spans="2:3" ht="16.5" x14ac:dyDescent="0.25">
      <c r="B126" s="530" t="s">
        <v>953</v>
      </c>
      <c r="C126" s="89"/>
    </row>
    <row r="127" spans="2:3" ht="15" customHeight="1" x14ac:dyDescent="0.3">
      <c r="B127" s="531" t="s">
        <v>701</v>
      </c>
      <c r="C127" s="89"/>
    </row>
    <row r="128" spans="2:3" ht="15" customHeight="1" x14ac:dyDescent="0.25">
      <c r="B128" s="533" t="s">
        <v>473</v>
      </c>
      <c r="C128" s="89"/>
    </row>
    <row r="129" spans="2:3" ht="15" customHeight="1" x14ac:dyDescent="0.25">
      <c r="B129" s="533" t="s">
        <v>474</v>
      </c>
      <c r="C129" s="89"/>
    </row>
    <row r="130" spans="2:3" ht="16.5" x14ac:dyDescent="0.25">
      <c r="B130" s="530" t="s">
        <v>954</v>
      </c>
      <c r="C130" s="89"/>
    </row>
    <row r="131" spans="2:3" ht="16.5" x14ac:dyDescent="0.25">
      <c r="B131" s="530" t="s">
        <v>955</v>
      </c>
      <c r="C131" s="89"/>
    </row>
    <row r="132" spans="2:3" ht="16.5" x14ac:dyDescent="0.25">
      <c r="B132" s="530" t="s">
        <v>956</v>
      </c>
      <c r="C132" s="89"/>
    </row>
    <row r="133" spans="2:3" ht="16.5" x14ac:dyDescent="0.25">
      <c r="B133" s="530" t="s">
        <v>957</v>
      </c>
      <c r="C133" s="89"/>
    </row>
    <row r="134" spans="2:3" ht="15" customHeight="1" x14ac:dyDescent="0.25">
      <c r="B134" s="533" t="s">
        <v>702</v>
      </c>
      <c r="C134" s="89"/>
    </row>
    <row r="135" spans="2:3" ht="15" customHeight="1" x14ac:dyDescent="0.3">
      <c r="B135" s="531" t="s">
        <v>703</v>
      </c>
      <c r="C135" s="89"/>
    </row>
    <row r="136" spans="2:3" ht="15" customHeight="1" x14ac:dyDescent="0.3">
      <c r="B136" s="531" t="s">
        <v>704</v>
      </c>
      <c r="C136" s="89"/>
    </row>
    <row r="137" spans="2:3" ht="15" customHeight="1" x14ac:dyDescent="0.3">
      <c r="B137" s="531" t="s">
        <v>16</v>
      </c>
      <c r="C137" s="89"/>
    </row>
    <row r="138" spans="2:3" ht="15" customHeight="1" x14ac:dyDescent="0.25">
      <c r="B138" s="533" t="s">
        <v>707</v>
      </c>
      <c r="C138" s="89"/>
    </row>
    <row r="139" spans="2:3" ht="16.5" x14ac:dyDescent="0.25">
      <c r="B139" s="530" t="s">
        <v>958</v>
      </c>
      <c r="C139" s="89"/>
    </row>
    <row r="140" spans="2:3" ht="16.5" x14ac:dyDescent="0.25">
      <c r="B140" s="533" t="s">
        <v>758</v>
      </c>
      <c r="C140" s="89"/>
    </row>
    <row r="141" spans="2:3" ht="16.5" x14ac:dyDescent="0.25">
      <c r="B141" s="530" t="s">
        <v>959</v>
      </c>
      <c r="C141" s="89"/>
    </row>
    <row r="142" spans="2:3" ht="16.5" x14ac:dyDescent="0.3">
      <c r="B142" s="531" t="s">
        <v>705</v>
      </c>
      <c r="C142" s="89"/>
    </row>
    <row r="143" spans="2:3" ht="16.5" x14ac:dyDescent="0.3">
      <c r="B143" s="531" t="s">
        <v>706</v>
      </c>
      <c r="C143" s="89"/>
    </row>
    <row r="144" spans="2:3" ht="16.5" x14ac:dyDescent="0.25">
      <c r="B144" s="530" t="s">
        <v>960</v>
      </c>
      <c r="C144" s="89"/>
    </row>
    <row r="145" spans="2:3" ht="16.5" x14ac:dyDescent="0.25">
      <c r="B145" s="530" t="s">
        <v>961</v>
      </c>
      <c r="C145" s="89"/>
    </row>
    <row r="146" spans="2:3" ht="16.5" x14ac:dyDescent="0.3">
      <c r="B146" s="531" t="s">
        <v>566</v>
      </c>
      <c r="C146" s="89"/>
    </row>
    <row r="147" spans="2:3" ht="16.5" x14ac:dyDescent="0.25">
      <c r="B147" s="533" t="s">
        <v>708</v>
      </c>
      <c r="C147" s="89"/>
    </row>
    <row r="148" spans="2:3" ht="16.5" x14ac:dyDescent="0.25">
      <c r="B148" s="533" t="s">
        <v>709</v>
      </c>
      <c r="C148" s="89"/>
    </row>
    <row r="149" spans="2:3" ht="16.5" x14ac:dyDescent="0.25">
      <c r="B149" s="533" t="s">
        <v>710</v>
      </c>
      <c r="C149" s="89"/>
    </row>
    <row r="150" spans="2:3" ht="16.5" x14ac:dyDescent="0.25">
      <c r="B150" s="533" t="s">
        <v>711</v>
      </c>
      <c r="C150" s="89"/>
    </row>
    <row r="151" spans="2:3" x14ac:dyDescent="0.25">
      <c r="B151" s="529" t="s">
        <v>539</v>
      </c>
      <c r="C151" s="89"/>
    </row>
    <row r="152" spans="2:3" ht="16.5" x14ac:dyDescent="0.3">
      <c r="B152" s="531" t="s">
        <v>712</v>
      </c>
      <c r="C152" s="89"/>
    </row>
    <row r="153" spans="2:3" ht="16.5" x14ac:dyDescent="0.25">
      <c r="B153" s="533" t="s">
        <v>475</v>
      </c>
      <c r="C153" s="89"/>
    </row>
    <row r="154" spans="2:3" ht="16.5" x14ac:dyDescent="0.25">
      <c r="B154" s="530" t="s">
        <v>683</v>
      </c>
      <c r="C154" s="89"/>
    </row>
    <row r="155" spans="2:3" ht="16.5" x14ac:dyDescent="0.25">
      <c r="B155" s="530" t="s">
        <v>962</v>
      </c>
      <c r="C155" s="89"/>
    </row>
    <row r="156" spans="2:3" ht="16.5" x14ac:dyDescent="0.25">
      <c r="B156" s="530" t="s">
        <v>963</v>
      </c>
      <c r="C156" s="89"/>
    </row>
    <row r="157" spans="2:3" ht="16.5" x14ac:dyDescent="0.25">
      <c r="B157" s="530" t="s">
        <v>964</v>
      </c>
      <c r="C157" s="89"/>
    </row>
    <row r="158" spans="2:3" ht="12.6" customHeight="1" x14ac:dyDescent="0.3">
      <c r="B158" s="531" t="s">
        <v>713</v>
      </c>
      <c r="C158" s="89"/>
    </row>
    <row r="159" spans="2:3" ht="16.5" x14ac:dyDescent="0.25">
      <c r="B159" s="533" t="s">
        <v>714</v>
      </c>
      <c r="C159" s="89"/>
    </row>
    <row r="160" spans="2:3" ht="16.5" x14ac:dyDescent="0.25">
      <c r="B160" s="533" t="s">
        <v>715</v>
      </c>
      <c r="C160" s="89"/>
    </row>
    <row r="161" spans="2:3" ht="16.5" x14ac:dyDescent="0.25">
      <c r="B161" s="533" t="s">
        <v>716</v>
      </c>
      <c r="C161" s="89"/>
    </row>
    <row r="162" spans="2:3" ht="16.5" x14ac:dyDescent="0.3">
      <c r="B162" s="531" t="s">
        <v>717</v>
      </c>
      <c r="C162" s="89"/>
    </row>
    <row r="163" spans="2:3" ht="16.5" x14ac:dyDescent="0.25">
      <c r="B163" s="530" t="s">
        <v>965</v>
      </c>
      <c r="C163" s="89"/>
    </row>
    <row r="164" spans="2:3" ht="16.5" x14ac:dyDescent="0.25">
      <c r="B164" s="530" t="s">
        <v>966</v>
      </c>
      <c r="C164" s="89"/>
    </row>
    <row r="165" spans="2:3" ht="16.5" x14ac:dyDescent="0.25">
      <c r="B165" s="530" t="s">
        <v>967</v>
      </c>
      <c r="C165" s="89"/>
    </row>
    <row r="166" spans="2:3" ht="16.5" x14ac:dyDescent="0.25">
      <c r="B166" s="530" t="s">
        <v>881</v>
      </c>
      <c r="C166" s="89"/>
    </row>
    <row r="167" spans="2:3" ht="16.5" x14ac:dyDescent="0.3">
      <c r="B167" s="531" t="s">
        <v>718</v>
      </c>
      <c r="C167" s="89"/>
    </row>
    <row r="168" spans="2:3" ht="16.5" x14ac:dyDescent="0.25">
      <c r="B168" s="533" t="s">
        <v>719</v>
      </c>
      <c r="C168" s="89"/>
    </row>
    <row r="169" spans="2:3" ht="16.5" x14ac:dyDescent="0.25">
      <c r="B169" s="530" t="s">
        <v>968</v>
      </c>
      <c r="C169" s="89"/>
    </row>
    <row r="170" spans="2:3" ht="16.5" x14ac:dyDescent="0.25">
      <c r="B170" s="530" t="s">
        <v>969</v>
      </c>
      <c r="C170" s="89"/>
    </row>
    <row r="171" spans="2:3" ht="16.5" x14ac:dyDescent="0.25">
      <c r="B171" s="533" t="s">
        <v>720</v>
      </c>
      <c r="C171" s="89"/>
    </row>
    <row r="172" spans="2:3" ht="16.5" x14ac:dyDescent="0.25">
      <c r="B172" s="530" t="s">
        <v>970</v>
      </c>
      <c r="C172" s="89"/>
    </row>
    <row r="173" spans="2:3" ht="16.5" x14ac:dyDescent="0.25">
      <c r="B173" s="530" t="s">
        <v>971</v>
      </c>
      <c r="C173" s="89"/>
    </row>
    <row r="174" spans="2:3" ht="16.5" x14ac:dyDescent="0.25">
      <c r="B174" s="530" t="s">
        <v>721</v>
      </c>
      <c r="C174" s="89"/>
    </row>
    <row r="175" spans="2:3" ht="16.5" x14ac:dyDescent="0.25">
      <c r="B175" s="530" t="s">
        <v>722</v>
      </c>
      <c r="C175" s="89"/>
    </row>
    <row r="176" spans="2:3" ht="16.5" x14ac:dyDescent="0.25">
      <c r="B176" s="530" t="s">
        <v>723</v>
      </c>
      <c r="C176" s="89"/>
    </row>
    <row r="177" spans="2:3" ht="16.5" x14ac:dyDescent="0.3">
      <c r="B177" s="531" t="s">
        <v>724</v>
      </c>
      <c r="C177" s="89"/>
    </row>
    <row r="178" spans="2:3" ht="16.5" x14ac:dyDescent="0.3">
      <c r="B178" s="531" t="s">
        <v>725</v>
      </c>
      <c r="C178" s="89"/>
    </row>
    <row r="179" spans="2:3" s="6" customFormat="1" x14ac:dyDescent="0.25">
      <c r="B179" s="529" t="s">
        <v>538</v>
      </c>
      <c r="C179" s="89"/>
    </row>
    <row r="180" spans="2:3" s="6" customFormat="1" ht="16.5" x14ac:dyDescent="0.3">
      <c r="B180" s="531" t="s">
        <v>726</v>
      </c>
      <c r="C180" s="89"/>
    </row>
    <row r="181" spans="2:3" s="6" customFormat="1" ht="16.5" x14ac:dyDescent="0.3">
      <c r="B181" s="531" t="s">
        <v>476</v>
      </c>
      <c r="C181" s="89"/>
    </row>
    <row r="182" spans="2:3" s="6" customFormat="1" ht="16.5" x14ac:dyDescent="0.25">
      <c r="B182" s="533" t="s">
        <v>477</v>
      </c>
      <c r="C182" s="89"/>
    </row>
    <row r="183" spans="2:3" ht="16.5" x14ac:dyDescent="0.3">
      <c r="B183" s="531" t="s">
        <v>727</v>
      </c>
      <c r="C183" s="89"/>
    </row>
    <row r="184" spans="2:3" ht="16.5" x14ac:dyDescent="0.25">
      <c r="B184" s="530" t="s">
        <v>728</v>
      </c>
      <c r="C184" s="89"/>
    </row>
    <row r="185" spans="2:3" x14ac:dyDescent="0.25">
      <c r="B185" s="529" t="s">
        <v>537</v>
      </c>
      <c r="C185" s="89"/>
    </row>
    <row r="186" spans="2:3" ht="16.5" x14ac:dyDescent="0.3">
      <c r="B186" s="531" t="s">
        <v>478</v>
      </c>
      <c r="C186" s="89"/>
    </row>
    <row r="187" spans="2:3" ht="16.5" x14ac:dyDescent="0.25">
      <c r="B187" s="533" t="s">
        <v>729</v>
      </c>
      <c r="C187" s="89"/>
    </row>
    <row r="188" spans="2:3" ht="16.5" x14ac:dyDescent="0.25">
      <c r="B188" s="533" t="s">
        <v>730</v>
      </c>
      <c r="C188" s="89"/>
    </row>
    <row r="189" spans="2:3" ht="16.5" x14ac:dyDescent="0.25">
      <c r="B189" s="533" t="s">
        <v>731</v>
      </c>
      <c r="C189" s="89"/>
    </row>
    <row r="190" spans="2:3" ht="16.5" x14ac:dyDescent="0.25">
      <c r="B190" s="530" t="s">
        <v>972</v>
      </c>
      <c r="C190" s="89"/>
    </row>
    <row r="191" spans="2:3" ht="16.5" x14ac:dyDescent="0.25">
      <c r="B191" s="533" t="s">
        <v>732</v>
      </c>
      <c r="C191" s="89"/>
    </row>
    <row r="192" spans="2:3" ht="16.5" x14ac:dyDescent="0.25">
      <c r="B192" s="530" t="s">
        <v>973</v>
      </c>
      <c r="C192" s="89"/>
    </row>
    <row r="193" spans="2:3" ht="16.5" x14ac:dyDescent="0.25">
      <c r="B193" s="530" t="s">
        <v>974</v>
      </c>
      <c r="C193" s="89"/>
    </row>
    <row r="194" spans="2:3" ht="16.5" x14ac:dyDescent="0.25">
      <c r="B194" s="533" t="s">
        <v>733</v>
      </c>
      <c r="C194" s="89"/>
    </row>
    <row r="195" spans="2:3" ht="16.5" x14ac:dyDescent="0.25">
      <c r="B195" s="533" t="s">
        <v>734</v>
      </c>
      <c r="C195" s="89"/>
    </row>
    <row r="196" spans="2:3" ht="16.5" x14ac:dyDescent="0.25">
      <c r="B196" s="533" t="s">
        <v>735</v>
      </c>
      <c r="C196" s="89"/>
    </row>
    <row r="197" spans="2:3" ht="16.5" x14ac:dyDescent="0.25">
      <c r="B197" s="533" t="s">
        <v>736</v>
      </c>
      <c r="C197" s="89"/>
    </row>
    <row r="198" spans="2:3" ht="16.5" x14ac:dyDescent="0.25">
      <c r="B198" s="533" t="s">
        <v>737</v>
      </c>
      <c r="C198" s="89"/>
    </row>
    <row r="199" spans="2:3" ht="16.5" x14ac:dyDescent="0.25">
      <c r="B199" s="530" t="s">
        <v>738</v>
      </c>
      <c r="C199" s="89"/>
    </row>
    <row r="200" spans="2:3" ht="16.5" x14ac:dyDescent="0.25">
      <c r="B200" s="533" t="s">
        <v>739</v>
      </c>
      <c r="C200" s="89"/>
    </row>
    <row r="201" spans="2:3" ht="16.5" x14ac:dyDescent="0.25">
      <c r="B201" s="533" t="s">
        <v>740</v>
      </c>
      <c r="C201" s="89"/>
    </row>
    <row r="202" spans="2:3" ht="16.5" x14ac:dyDescent="0.3">
      <c r="B202" s="531" t="s">
        <v>479</v>
      </c>
      <c r="C202" s="89"/>
    </row>
    <row r="203" spans="2:3" ht="16.5" x14ac:dyDescent="0.25">
      <c r="B203" s="533" t="s">
        <v>741</v>
      </c>
      <c r="C203" s="89"/>
    </row>
    <row r="204" spans="2:3" ht="16.5" x14ac:dyDescent="0.25">
      <c r="B204" s="533" t="s">
        <v>730</v>
      </c>
      <c r="C204" s="89"/>
    </row>
    <row r="205" spans="2:3" ht="16.5" x14ac:dyDescent="0.25">
      <c r="B205" s="530" t="s">
        <v>742</v>
      </c>
      <c r="C205" s="89"/>
    </row>
    <row r="206" spans="2:3" ht="16.5" x14ac:dyDescent="0.25">
      <c r="B206" s="533" t="s">
        <v>743</v>
      </c>
      <c r="C206" s="89"/>
    </row>
    <row r="207" spans="2:3" ht="16.5" x14ac:dyDescent="0.25">
      <c r="B207" s="530" t="s">
        <v>975</v>
      </c>
      <c r="C207" s="89"/>
    </row>
    <row r="208" spans="2:3" ht="16.5" x14ac:dyDescent="0.25">
      <c r="B208" s="533" t="s">
        <v>744</v>
      </c>
      <c r="C208" s="89"/>
    </row>
    <row r="209" spans="2:3" ht="16.5" x14ac:dyDescent="0.3">
      <c r="B209" s="531" t="s">
        <v>480</v>
      </c>
      <c r="C209" s="89"/>
    </row>
    <row r="210" spans="2:3" ht="16.5" x14ac:dyDescent="0.25">
      <c r="B210" s="533" t="s">
        <v>745</v>
      </c>
      <c r="C210" s="89"/>
    </row>
    <row r="211" spans="2:3" ht="16.5" x14ac:dyDescent="0.25">
      <c r="B211" s="533" t="s">
        <v>746</v>
      </c>
      <c r="C211" s="89"/>
    </row>
    <row r="212" spans="2:3" s="6" customFormat="1" ht="16.5" x14ac:dyDescent="0.25">
      <c r="B212" s="533" t="s">
        <v>747</v>
      </c>
      <c r="C212" s="89"/>
    </row>
    <row r="213" spans="2:3" s="6" customFormat="1" ht="16.5" x14ac:dyDescent="0.25">
      <c r="B213" s="533" t="s">
        <v>748</v>
      </c>
      <c r="C213" s="89"/>
    </row>
    <row r="214" spans="2:3" s="6" customFormat="1" ht="16.5" x14ac:dyDescent="0.25">
      <c r="B214" s="533" t="s">
        <v>749</v>
      </c>
      <c r="C214" s="89"/>
    </row>
    <row r="215" spans="2:3" s="6" customFormat="1" ht="16.5" x14ac:dyDescent="0.25">
      <c r="B215" s="533" t="s">
        <v>750</v>
      </c>
      <c r="C215" s="89"/>
    </row>
    <row r="216" spans="2:3" s="6" customFormat="1" ht="16.5" x14ac:dyDescent="0.3">
      <c r="B216" s="531" t="s">
        <v>481</v>
      </c>
      <c r="C216" s="89"/>
    </row>
    <row r="217" spans="2:3" s="6" customFormat="1" ht="16.5" x14ac:dyDescent="0.25">
      <c r="B217" s="533" t="s">
        <v>751</v>
      </c>
      <c r="C217" s="89"/>
    </row>
    <row r="218" spans="2:3" s="6" customFormat="1" ht="16.5" x14ac:dyDescent="0.25">
      <c r="B218" s="533" t="s">
        <v>752</v>
      </c>
      <c r="C218" s="89"/>
    </row>
    <row r="219" spans="2:3" s="6" customFormat="1" ht="16.5" x14ac:dyDescent="0.25">
      <c r="B219" s="533" t="s">
        <v>753</v>
      </c>
      <c r="C219" s="89"/>
    </row>
    <row r="220" spans="2:3" s="6" customFormat="1" ht="16.5" x14ac:dyDescent="0.25">
      <c r="B220" s="533" t="s">
        <v>754</v>
      </c>
      <c r="C220" s="89"/>
    </row>
    <row r="221" spans="2:3" s="6" customFormat="1" ht="16.5" x14ac:dyDescent="0.3">
      <c r="B221" s="531" t="s">
        <v>482</v>
      </c>
      <c r="C221" s="89"/>
    </row>
    <row r="222" spans="2:3" s="6" customFormat="1" ht="16.5" x14ac:dyDescent="0.25">
      <c r="B222" s="533" t="s">
        <v>755</v>
      </c>
      <c r="C222" s="89"/>
    </row>
    <row r="223" spans="2:3" s="6" customFormat="1" ht="16.5" x14ac:dyDescent="0.25">
      <c r="B223" s="533" t="s">
        <v>756</v>
      </c>
      <c r="C223" s="89"/>
    </row>
    <row r="224" spans="2:3" s="6" customFormat="1" ht="16.5" x14ac:dyDescent="0.25">
      <c r="B224" s="533" t="s">
        <v>757</v>
      </c>
      <c r="C224" s="89"/>
    </row>
    <row r="225" spans="2:3" s="6" customFormat="1" x14ac:dyDescent="0.25">
      <c r="B225" s="131"/>
      <c r="C225" s="89"/>
    </row>
    <row r="226" spans="2:3" s="6" customFormat="1" x14ac:dyDescent="0.25">
      <c r="B226" s="131"/>
      <c r="C226" s="89"/>
    </row>
    <row r="227" spans="2:3" s="6" customFormat="1" x14ac:dyDescent="0.25">
      <c r="B227" s="90"/>
      <c r="C227" s="89"/>
    </row>
    <row r="228" spans="2:3" s="6" customFormat="1" x14ac:dyDescent="0.25">
      <c r="B228" s="137"/>
      <c r="C228" s="89"/>
    </row>
    <row r="229" spans="2:3" s="6" customFormat="1" x14ac:dyDescent="0.25">
      <c r="B229" s="137"/>
      <c r="C229" s="89"/>
    </row>
    <row r="230" spans="2:3" s="6" customFormat="1" x14ac:dyDescent="0.25">
      <c r="B230" s="137"/>
      <c r="C230" s="89"/>
    </row>
    <row r="231" spans="2:3" s="6" customFormat="1" x14ac:dyDescent="0.25">
      <c r="B231" s="137"/>
      <c r="C231" s="89"/>
    </row>
    <row r="232" spans="2:3" s="6" customFormat="1" x14ac:dyDescent="0.25">
      <c r="B232" s="137"/>
      <c r="C232" s="89"/>
    </row>
    <row r="233" spans="2:3" s="6" customFormat="1" x14ac:dyDescent="0.25">
      <c r="B233" s="92"/>
      <c r="C233" s="89"/>
    </row>
    <row r="234" spans="2:3" s="6" customFormat="1" x14ac:dyDescent="0.25">
      <c r="B234" s="92"/>
      <c r="C234" s="89"/>
    </row>
    <row r="235" spans="2:3" s="6" customFormat="1" x14ac:dyDescent="0.25">
      <c r="B235" s="91"/>
    </row>
    <row r="236" spans="2:3" s="6" customFormat="1" x14ac:dyDescent="0.25">
      <c r="B236" s="91"/>
    </row>
    <row r="237" spans="2:3" s="6" customFormat="1" x14ac:dyDescent="0.25">
      <c r="B237" s="92"/>
    </row>
    <row r="238" spans="2:3" s="6" customFormat="1" x14ac:dyDescent="0.25">
      <c r="B238" s="93"/>
    </row>
    <row r="239" spans="2:3" s="6" customFormat="1" x14ac:dyDescent="0.25">
      <c r="B239" s="92"/>
    </row>
    <row r="240" spans="2:3" s="6" customFormat="1" x14ac:dyDescent="0.25">
      <c r="B240" s="94"/>
    </row>
    <row r="241" spans="2:2" s="6" customFormat="1" x14ac:dyDescent="0.25">
      <c r="B241" s="94"/>
    </row>
    <row r="242" spans="2:2" s="6" customFormat="1" x14ac:dyDescent="0.25">
      <c r="B242" s="10"/>
    </row>
    <row r="243" spans="2:2" s="6" customFormat="1" x14ac:dyDescent="0.25">
      <c r="B243" s="10"/>
    </row>
    <row r="244" spans="2:2" s="6" customFormat="1" x14ac:dyDescent="0.25"/>
    <row r="245" spans="2:2" s="6" customFormat="1" x14ac:dyDescent="0.25">
      <c r="B245" s="10"/>
    </row>
    <row r="246" spans="2:2" s="6" customFormat="1" x14ac:dyDescent="0.25">
      <c r="B246" s="10"/>
    </row>
    <row r="247" spans="2:2" s="6" customFormat="1" x14ac:dyDescent="0.25"/>
    <row r="248" spans="2:2" s="6" customFormat="1" x14ac:dyDescent="0.25">
      <c r="B248" s="7"/>
    </row>
    <row r="249" spans="2:2" s="6" customFormat="1" x14ac:dyDescent="0.25">
      <c r="B249" s="7"/>
    </row>
    <row r="250" spans="2:2" s="6" customFormat="1" x14ac:dyDescent="0.25">
      <c r="B250" s="10"/>
    </row>
    <row r="251" spans="2:2" s="6" customFormat="1" x14ac:dyDescent="0.25"/>
    <row r="252" spans="2:2" s="6" customFormat="1" x14ac:dyDescent="0.25">
      <c r="B252" s="7"/>
    </row>
    <row r="253" spans="2:2" s="6" customFormat="1" x14ac:dyDescent="0.25">
      <c r="B253" s="10"/>
    </row>
    <row r="254" spans="2:2" s="6" customFormat="1" x14ac:dyDescent="0.25">
      <c r="B254" s="10"/>
    </row>
    <row r="255" spans="2:2" s="6" customFormat="1" x14ac:dyDescent="0.25">
      <c r="B255" s="7"/>
    </row>
    <row r="256" spans="2:2" s="6" customFormat="1" x14ac:dyDescent="0.25">
      <c r="B256" s="7"/>
    </row>
    <row r="257" spans="2:2" s="6" customFormat="1" x14ac:dyDescent="0.25">
      <c r="B257" s="4"/>
    </row>
    <row r="258" spans="2:2" s="6" customFormat="1" x14ac:dyDescent="0.25"/>
    <row r="259" spans="2:2" s="6" customFormat="1" x14ac:dyDescent="0.25"/>
    <row r="260" spans="2:2" s="6" customFormat="1" x14ac:dyDescent="0.25"/>
    <row r="261" spans="2:2" s="6" customFormat="1" x14ac:dyDescent="0.25"/>
    <row r="262" spans="2:2" s="6" customFormat="1" x14ac:dyDescent="0.25">
      <c r="B262" s="10"/>
    </row>
    <row r="263" spans="2:2" s="6" customFormat="1" x14ac:dyDescent="0.25">
      <c r="B263" s="10"/>
    </row>
    <row r="264" spans="2:2" s="6" customFormat="1" x14ac:dyDescent="0.25"/>
    <row r="265" spans="2:2" s="6" customFormat="1" x14ac:dyDescent="0.25">
      <c r="B265" s="10"/>
    </row>
    <row r="266" spans="2:2" s="6" customFormat="1" x14ac:dyDescent="0.25"/>
    <row r="267" spans="2:2" s="6" customFormat="1" x14ac:dyDescent="0.25">
      <c r="B267" s="4"/>
    </row>
    <row r="268" spans="2:2" s="6" customFormat="1" x14ac:dyDescent="0.25"/>
    <row r="269" spans="2:2" s="6" customFormat="1" x14ac:dyDescent="0.25"/>
    <row r="270" spans="2:2" s="6" customFormat="1" x14ac:dyDescent="0.25"/>
    <row r="271" spans="2:2" s="6" customFormat="1" x14ac:dyDescent="0.25"/>
    <row r="272" spans="2:2" s="6" customFormat="1" x14ac:dyDescent="0.25">
      <c r="B272" s="10"/>
    </row>
    <row r="273" spans="2:2" s="6" customFormat="1" x14ac:dyDescent="0.25"/>
    <row r="274" spans="2:2" s="6" customFormat="1" x14ac:dyDescent="0.25"/>
    <row r="275" spans="2:2" s="6" customFormat="1" x14ac:dyDescent="0.25">
      <c r="B275" s="4"/>
    </row>
    <row r="276" spans="2:2" s="6" customFormat="1" x14ac:dyDescent="0.25"/>
    <row r="277" spans="2:2" s="6" customFormat="1" x14ac:dyDescent="0.25"/>
    <row r="278" spans="2:2" s="6" customFormat="1" x14ac:dyDescent="0.25">
      <c r="B278" s="10"/>
    </row>
    <row r="279" spans="2:2" s="6" customFormat="1" x14ac:dyDescent="0.25">
      <c r="B279" s="4"/>
    </row>
    <row r="280" spans="2:2" s="6" customFormat="1" x14ac:dyDescent="0.25">
      <c r="B280" s="10"/>
    </row>
    <row r="281" spans="2:2" s="6" customFormat="1" x14ac:dyDescent="0.25"/>
    <row r="282" spans="2:2" s="6" customFormat="1" x14ac:dyDescent="0.25"/>
    <row r="283" spans="2:2" s="6" customFormat="1" x14ac:dyDescent="0.25">
      <c r="B283" s="7"/>
    </row>
    <row r="284" spans="2:2" s="6" customFormat="1" x14ac:dyDescent="0.25">
      <c r="B284" s="10"/>
    </row>
    <row r="285" spans="2:2" x14ac:dyDescent="0.25">
      <c r="B285" s="10"/>
    </row>
    <row r="286" spans="2:2" x14ac:dyDescent="0.25">
      <c r="B286" s="3"/>
    </row>
  </sheetData>
  <hyperlinks>
    <hyperlink ref="B7" location="'1 INTRODUCCIÓN'!A1" display="1 INTRODUCCIÓN: CONTEXTO, OBJETIVOS, EJES Y METODOLOGÍAS DE LA EVALUACIÓN" xr:uid="{9860DAA1-F9C3-4F35-9C6C-B42462CC35B4}"/>
    <hyperlink ref="B10" location="'1.2 G1'!A1" display="GRÁFICO 1. Gasto público farmacéutico total (hospitalario y receta) en Extremadura. 2003-2022 (millones de euros)" xr:uid="{6201E649-128F-4B6E-84D2-BAF95AF3CF68}"/>
    <hyperlink ref="B11" location="'1.2 G2'!A1" display="GRÁFICO 2. Gasto farmacéutico público per cápita en Extremadura frente al resto de comunidades. 2022 (euros per cápita)" xr:uid="{B4DA2422-355F-4217-964E-6DA0507C5CF3}"/>
    <hyperlink ref="B13" location="'1.3 G3'!A1" display="GRÁFICO 3. Composición del gasto sanitario público en Extremadura objeto de análisis. 2022 (millones de euros)" xr:uid="{0AACB65C-F8E6-4D68-A8A7-16C529F433F6}"/>
    <hyperlink ref="B14" location="'1.3 C1 '!A1" display="CUADRO 1. Bloques y ejes de la evaluación" xr:uid="{4C602716-7857-41FD-A6AF-47CE64246BAC}"/>
    <hyperlink ref="B16" location="'1.4 C2'!A1" display="CUADRO 2. Metodologías de la evaluación" xr:uid="{E7C27DD0-9C5B-4BA9-8201-8ABE266419A4}"/>
    <hyperlink ref="B18" location="'1.5 C3'!A1" display="CUADRO 3. Fuentes de información empleadas en la evaluación" xr:uid="{D92016FF-728B-4C84-8601-DF6D1BA6D581}"/>
    <hyperlink ref="B20" location="'1.5.1. C4'!A1" display="CUADRO 4. Bases de datos utilizadas en la evaluación" xr:uid="{FFD14B7C-F70E-41FD-9B9E-00ABFCB48788}"/>
    <hyperlink ref="B22" location="'1.5.2. C5'!A1" display="CUADRO 5. Mapa de los centros donde se han realizado las entrevistas personales" xr:uid="{6C9C63F0-E795-4959-A1A0-F2D4E1B4E040}"/>
    <hyperlink ref="B33" location="'2.1.1 G4'!A1" display="GRÁFICO 4. Gasto farmacéutico hospitalario público en España y Extremadura 2003-2022 (millones de euros)" xr:uid="{62867087-A2F7-4520-B7CD-0EA69BDE5533}"/>
    <hyperlink ref="B34" location="'2.1.1 G5'!A1" display="GRÁFICO 5. Gasto farmacéutico hospitalario público per cápita en Extremadura y total nacional. 2003-2022 (euros per cápita)" xr:uid="{D66CD74A-79E2-4250-9992-F37879ADCB9E}"/>
    <hyperlink ref="B35" location="'2.1.1 G6'!A1" display="GRÁFICO 6. Gasto farmacéutico hospitalario público per cápita en Extremadura frente al resto de comunidades. 2022 (euros por habitante ajustado)" xr:uid="{9DC0287C-B0DC-4927-9E3D-D4F2825502E2}"/>
    <hyperlink ref="B36" location="'2.1.1 G7'!A1" display="GRÁFICO 7. Gasto farmacéutico hospitalario per cápita y ajustado por case mix por comunidad autónoma 2022 (euros por hab. ajustado)" xr:uid="{BD0D923A-6A17-4BF3-B9E8-67EA883F086E}"/>
    <hyperlink ref="B37" location="'2.1.1 G8'!A1" display="GRÁFICO 8. Gasto farmacéutico hospitalario per cápita por hospital. 2022 (euros per cápita)" xr:uid="{90E74852-2C85-4661-8FD2-D35A50D6ADF6}"/>
    <hyperlink ref="B40" location="'2.2.1 C6'!A1" display="CUADRO 6. Funciones más frecuentes de las CAFyT de las comunidades autónomas" xr:uid="{A3F0308B-7A82-40D9-A72F-C39B211D132F}"/>
    <hyperlink ref="B42" location="'2.3 G9'!A1" display="GRÁFICO 9. Porcentaje de hospitales de Extremadura que comparten información del seguimiento de indicadores y objetivos con los servicios y/o profesionales (%)" xr:uid="{30103CF5-0906-431C-A494-102D21670785}"/>
    <hyperlink ref="B44" location="'2.4 G10'!A1" display="GRÁFICO 10. Porcentaje de DDD biosimilares consumidas en hospital sobre el total de consumo del principio activo en Extremadura y resto de comunidades autónomas. 2022 (%)" xr:uid="{1208D3DC-CEA2-47A2-9CF5-0CD796D8FD72}"/>
    <hyperlink ref="B45" location="'2.4 G11'!A1" display="GRÁFICO 11. Porcentaje de envases de rituximab, trastuzumab y bevacizumab biosimilares consumidos en hospital sobre el total del principio activo en Extremadura y resto de comunidades 2022 (%)" xr:uid="{20FD1CA5-61E2-4B28-A28F-FD928DA5BF30}"/>
    <hyperlink ref="B46" location="'2.4 G12'!A1" display="GRÁFICO 12. Penetración de biosimilares consumidos por principio activo en Extremadura y el resto de las comunidades. 2022 (%)" xr:uid="{09C64CFD-D60E-4086-BCB5-F749D78A1DFA}"/>
    <hyperlink ref="B47" location="'2.4 G13'!A1" display="GRÁFICO 13. Penetración de biosimilares ajustado por impacto económico del principio activo. 2022 (puntos sobre 100)" xr:uid="{F0270D39-6EDA-4214-B43C-DBE5B6658ADF}"/>
    <hyperlink ref="B48" location="'2.4 G14'!A1" display="GRÁFICO 14. Porcentaje de DDD biosimilares adquiridas en los hospitales públicos extremeños. 2022(%)" xr:uid="{BF817F22-3AD4-4E9C-A03C-AFA9C5C8AF5F}"/>
    <hyperlink ref="B49" location="'2.4 C7'!A1" display="CUADRO 7. Evolución del porcentaje de DDD biosimilares adquiridas en los hospitales públicos extremeños. 2018, 2019, 2020, 2021 y 2022 (%)" xr:uid="{F95F0491-3D05-4991-8782-CC977D3EA43E}"/>
    <hyperlink ref="B50" location="'2.4 G15'!A1" display="GRÁFICO 15. Porcentaje de envases biosimilares adquiridas en los hospitales públicos extremeños. 2022(%)" xr:uid="{235EBFB9-9E94-46F0-80A6-C41C81262BC9}"/>
    <hyperlink ref="B51" location="'2.4 C8'!A1" display="CUADRO 8. Evolución del porcentaje de envases de biosimilares adquiridos en los hospitales públicos extremeños. 2018, 2019, 2020, 2021 y 2022 (%)" xr:uid="{8432B1BA-F1E0-4876-8CB0-38C56E2EAF50}"/>
    <hyperlink ref="B52" location="'2.4 G16'!A1" display="GRÁFICO 16. Indicador sintético de penetración de biosimilares según su impacto económico para los hospitales de Extremadura. 2022" xr:uid="{D5EC3844-3703-47C3-97BB-9F01E545A99D}"/>
    <hyperlink ref="B53" location="'2.4 G17'!A1" display="GRÁFICO 17. Penetración de biosimilares adquiridos por principio activo por áreas de salud y media SES. 2022(%)" xr:uid="{DBE8D83F-F659-457B-9445-51C5E700B612}"/>
    <hyperlink ref="B54" location="'2.4 C9'!A1" display="CUADRO 9. Acciones y estrategias de fomento de biosimilares a nivel regional" xr:uid="{32CB9490-1A70-47F4-AFD9-20D318C77521}"/>
    <hyperlink ref="B56" location="'2.5 C10'!A1" display="CUADRO 10. Integración de farmacéuticos especialistas en equipos asistenciales y UGC en los hospitales extremeños" xr:uid="{B8CB4A46-C45F-48C6-91B3-0DE7CE25A502}"/>
    <hyperlink ref="B57" location="'2.5 G18'!A1" display="GRÁFICO 18. Número de farmacéuticos por cada cien camas en los hospitales públicos según comunidad autónoma (2021)" xr:uid="{041C3B22-3EEE-49BA-ACD0-351786A8B41B}"/>
    <hyperlink ref="B60" location="'2.6.1 G19'!A1" display="GRÁFICO 19. Desglose de las compras de medicamentos por tipo de procedimiento en Extremadura. 2018, 2019, 2020, 2021 y 2022 (%)" xr:uid="{FACA6DC9-7FD1-4ECD-91C9-B12486DA36B3}"/>
    <hyperlink ref="B61" location="'2.6.1 C11'!A1" display="CUADRO 11. Evolución de la contratación normalizada de medicamentos en los hospitales extremeños. 2018-2022 (%)" xr:uid="{FB7729C3-BE75-4A99-A37F-07C76DE4F618}"/>
    <hyperlink ref="B63" location="'2.6.2 G20'!A1" display="GRÁFICO 20. Diferencias entre gasto teórico y gasto real. Promedio de los años 2016 a 2022 (%)" xr:uid="{9C3201F1-36CA-4075-A54D-F86B22944CF5}"/>
    <hyperlink ref="B67" location="'2.7.1 G22'!A1" display="GRÁFICO 22. Evolución del gasto en farmacia externa y otras áreas sobre el gasto total en farmacia de los hospitales extremeños. 2010-2021 (%)" xr:uid="{77AF199F-165D-4CF3-8A28-1156287B90C4}"/>
    <hyperlink ref="B72" location="'3.1.1 G23'!A1" display="GRÁFICO 23. Gasto público farmacéutico con recetas en oficinas de farmacias, en Extremadura y total nacional. 2003-2022 (millones de euros)" xr:uid="{5E0788FA-6194-4D2E-B715-9970B0F3075B}"/>
    <hyperlink ref="B73" location="'3.1.1 G24'!A1" display="GRÁFICO 24. Gasto público farmacéutico con recetas en oficinas de farmacia per cápita, en Extremadura y el resto de las comunidades. 2022 (euros por habitante ajustado)" xr:uid="{3670BC5A-E2CB-4C21-968C-6F923357138F}"/>
    <hyperlink ref="B74" location="'3.1.1 G25'!A1" display="GRÁFICO 25. Gasto farmacéutico público per cápita con recetas en oficinas de farmacia, en Extremadura frente a la media nacional. 2003-2022 (euros por habitante ajustado)" xr:uid="{E2AE690C-9DD5-46A6-93EC-89F308728E8D}"/>
    <hyperlink ref="B75" location="'3.1.1 G26'!A1" display="GRÁFICO 26. Gasto por envase en medicamentos dispensados a través de receta. 2022 (euros por envase)" xr:uid="{9C9B3EBD-FBCD-4F13-B179-16010ABDC19D}"/>
    <hyperlink ref="B76" location="'3.1.1 G27'!A1" display="GRÁFICO 27. Consumo per cápita de medicamentos dispensados con receta. 2022 (envases per cápita)" xr:uid="{5044AD39-6D38-4293-9F87-985A2FF62287}"/>
    <hyperlink ref="B78" location="'3.1.2 G28'!A1" display="GRÁFICO 28. Pirámide poblacional de Extremadura y comparación con el conjunto nacional. 2022 (%)" xr:uid="{4ABA8838-1DD0-426D-9266-90E884203757}"/>
    <hyperlink ref="B79" location="'3.1.2 G29'!A1" display="GRÁFICO 29. Índice de envejecimiento por comunidad autónoma. 2022 (%)" xr:uid="{FF8F70EA-E39A-44B7-82FF-C7366506E82B}"/>
    <hyperlink ref="B80" location="'3.1.2 G30'!A1" display="GRÁFICO 30. Evolución del índice de envejecimiento en Extremadura y en el conjunto nacional. 2002-2022 (%)" xr:uid="{8FEF65EB-974C-4479-B43F-E47385D0CBC4}"/>
    <hyperlink ref="B81" location="'3.1.2 G31'!A1" display="GRÁFICO 31. Gasto farmacéutico de receta e índice de envejecimiento de la población en las comunidades autónomas 2022" xr:uid="{90C5EE0E-DE49-4997-ADA0-EA46CD489255}"/>
    <hyperlink ref="B82" location="'3.1.2 G32'!A1" display="GRÁFICO 32. PIB per cápita por comunidades autónomas. 2021 (euros por habitante)" xr:uid="{A41E0820-DC89-4511-95BC-A96707CA6E0D}"/>
    <hyperlink ref="B83" location="'3.1.2 G33'!A1" display="GRÁFICO 33. Tasa de paro por comunidades autónomas. 2022 (%)" xr:uid="{2F9F899E-769A-4390-B652-E46743352D19}"/>
    <hyperlink ref="B84" location="'3.1.3 G34'!A1" display="GRÁFICO 34. Gasto público farmacéutico con recetas en oficinas de farmacia según el tipo de aportación en Extremadura. 2022 (%)" xr:uid="{98E8A1DB-0F64-439F-9B53-3A3109595BA2}"/>
    <hyperlink ref="B85" location="'3.1.3 G35'!A1" display="GRÁFICO 35. Gasto público farmacéutico con recetas en oficinas de farmacia según el tipo de aportación en España. 2022 (%)" xr:uid="{E87206DB-A596-4A81-8B97-B9C38D1A12B1}"/>
    <hyperlink ref="B87" location="'3.1.2 G36'!A1" display="GRÁFICO 36. Gasto público en recetas per cápita y penetración del seguro privado. 2022." xr:uid="{AED4A8D5-1EDD-4D1E-91AF-93A4A1AEE44C}"/>
    <hyperlink ref="B89" location="'3.1.2 G38'!A1" display="GRÁFICO 38. Porcentaje de personas adultas con obesidad por comunidad autónoma. 2017 (%)" xr:uid="{8A39D767-723A-4E8D-BAAD-D0B64EC9D80F}"/>
    <hyperlink ref="B91" location="'3.1.3 G39'!A1" display="GRÁFICO 39. Indicador sintético de las políticas de prescripción. Extremedura y Total nacional. 2018 (puntos sobre 10)" xr:uid="{966FF7D7-1725-4AB5-87AD-A64C74B17EA8}"/>
    <hyperlink ref="B92" location="'3.1.3 G40'!A1" display="GRÁFICO 40. Indicador sintético de las políticas de prescripción y gasto per cápita. 2018" xr:uid="{BD598A23-7B1F-4344-91DB-B5A0BA8356E0}"/>
    <hyperlink ref="B97" location="'3.2.3 C13'!A1" display="CUADRO 13. Mecanismos de conciliación de la medicación entre atención primaria y hospitalaria llevados a cabo en cada área de salud" xr:uid="{3EEAFD3B-180B-4097-949E-938714DFB257}"/>
    <hyperlink ref="B100" location="'3.3 C14'!A1" display="CUADRO 14. Detalle de las acciones de seguimiento del cuadro de mando de farmacia según la dirección de atención primaria de las áreas de salud extremeñas" xr:uid="{2CCE68B4-2896-463D-B976-E4C6173CFBF8}"/>
    <hyperlink ref="B102" location="'3.3.1 C15'!A1" display="CUADRO 15. Indicadores que conforman el indicador sintético de calidad de prescripción farmacéutica y su ponderación. 2022" xr:uid="{86D15A0F-5231-4154-936B-335AB3DDDC71}"/>
    <hyperlink ref="B103" location="'3.3.1 C16'!A1" display="CUADRO 16. Resultados del indicador sintético de calidad de prescripción farmacéutica en Extremadura por áreas de salud. 2022 (puntos sobre 100)" xr:uid="{454DA5E9-B5D5-45E5-B7DD-4607A31A0F39}"/>
    <hyperlink ref="B105" location="'3.3.1 C17'!A1" display="CUADRO 17. Evolución del indicador sintético de calidad de la prescripción farmacéutica en Extremadura por áreas de salud. 2018 -2022 (puntos sobre 100)" xr:uid="{382F6008-F4A1-4288-9863-C142AA1EEB01}"/>
    <hyperlink ref="B106" location="'3.3.1 C18'!A1" display="CUADRO 18. Resultados de las comunidades autónomas en el indicador sintético de calidad de prescripción. 2017-2022 (puntos sobre 100)" xr:uid="{E50FCC64-3875-4AB4-BB6A-BF3AD479F358}"/>
    <hyperlink ref="B107" location="'3.3.1 G42'!A1" display="GRÁFICO 42. Porcentaje de EAP en función del rango de diferencias entre el profesional con mejor y peor perfil de prescripción dentro del EAP. 2022" xr:uid="{E0CC330F-65CD-4B81-8336-70B325BDE71F}"/>
    <hyperlink ref="B110" location="'3.3.1 G_RE_1.1'!A1" display="GRÁFICO RE_1.1. Relación entre el gasto en receta y el inidcador sintético de calidad de prescripción por profesional en Extremadura. 2022" xr:uid="{BC785264-1CD3-4A25-BEC6-4E0EA29D2478}"/>
    <hyperlink ref="B113" location="'3.4 G44'!A1" display="GRÁFICO 44. Penetración de biosimilares en atención primaria en Extremadura y la media nacional. 2022 (%)" xr:uid="{BAC14BBC-9593-4B97-B3F7-B1DEC38A7F32}"/>
    <hyperlink ref="B114" location="'3.4 G45'!A1" display="GRÁFICO 45. Evolución de penetración de biosimilares en oficina de farmacia en Extremadura y la media nacional. 2015-2022 (%)" xr:uid="{B6A524E2-28E5-4DEF-9995-B9A23FA008C3}"/>
    <hyperlink ref="B115" location="'3.4 G46'!A1" display="GRÁFICO 46. Penetración de biosimilares del ámbito de receta por principio activo en Extremadura y resto de comunidades autónomas 2022 (%)" xr:uid="{44B42CAF-F59E-4BB6-A960-25E86F721D34}"/>
    <hyperlink ref="B118" location="'3.5.1 G47'!A1" display="GRÁFICO 47. Porcentaje de pacientes revisados sobre el total de pacientes diana. 2022 (%)" xr:uid="{8577CF73-86B6-4D97-88BF-66A3EF2D2F24}"/>
    <hyperlink ref="B124" location="'4.1.2 G48 '!A1" display="GRÁFICO 48. Distribución de los centros sociosanitarios en función del tamaño (número de camas) (%)" xr:uid="{9CEF5C70-4D1B-44B7-AC92-08E7D230846A}"/>
    <hyperlink ref="B125" location="'4.1.2 G49'!A1" display="GRÁFICO 49. Distribución de los centros sociosanitarios en función de su titularidad y tamaño (%)" xr:uid="{4F71B206-7EBA-4D2B-BEBF-AE839E1CB9A7}"/>
    <hyperlink ref="B126" location="'4.1.2 G50'!A1" display="GRÁFICO 50. Distribución de camas públicas en función del tipo de gestión (%)" xr:uid="{164F09AA-1FED-4745-94F5-C499F42D3A5B}"/>
    <hyperlink ref="B130" location="'4.2.2 G51'!A1" display="GRÁFICO 51. Porcentaje de centros según el esquema de coordinación con atención primaria para la asistencia sanitaria y la prestación farmacoterapéutica de los residentes (%)" xr:uid="{B852ED5A-A85D-4B8B-9351-D808B7CA8461}"/>
    <hyperlink ref="B131" location="'4.2.2 G52'!A1" display="GRÁFICO 52. Porcentaje de centros según el esquema de coordinación con atención hospitalaria para la asistencia sanitaria y la prestación farmacoterapéutica de los residentes (%)" xr:uid="{9E5AF54D-CC88-47EB-AE78-BE6D356FA4E8}"/>
    <hyperlink ref="B132" location="'4.2.2 G53'!A1" display="GRÁFICO 53. Porcentaje de centros sociosanitarios en los que se llevan a cabo acciones con atención primaria u hospitalaria para trabajar la continuidad asistencial" xr:uid="{11AFD443-2C30-4634-B2C1-14573BCEB111}"/>
    <hyperlink ref="B133" location="'4.2.2 G54'!A1" display="GRÁFICO 54. Porcentaje de centros según el esquema para compartir información clínica y farmacoterapéutica del residente ante transiciones asistenciales (altas hospitalarias y nuevos ingresos)" xr:uid="{1A4816AF-E030-4EBF-A5FC-DCD56AF12E04}"/>
    <hyperlink ref="B139" location="'4.5.1 G55'!A1" display="GRÁFICO 55. Porcentaje de centros según el número de oficinas de farmacia que dispensan medicación" xr:uid="{F674302F-A75D-4548-A52D-B0CAD58C9100}"/>
    <hyperlink ref="B141" location="'4.5.2 G56'!A1" display="GRÁFICO 56. Modalidades de dispensación más habituales según el suministro principal de los centros" xr:uid="{21C95544-475A-4657-A4DB-5534C0134EBE}"/>
    <hyperlink ref="B144" location="'4.7 G57'!A1" display="GRÁFICO 57. Porcentaje de centros que disponen de objetivos e indicadores de URM según la titularidad del centro" xr:uid="{8E982E25-BBA7-432F-9617-970B8568DADA}"/>
    <hyperlink ref="B145" location="'4.7 G58'!A1" display="GRÁFICO 58. Porcentaje de centros que disponen de objetivos e indicadores de gasto farmacéutico según la titularidad del centro" xr:uid="{51A4DD3F-1C83-4A47-8B73-5AB753F059E7}"/>
    <hyperlink ref="B154" location="'5.1.1 C19'!A1" display="CUADRO 19. Perímetro de equipos de alta tecnología" xr:uid="{44C20C98-DE25-4299-B1EE-FDB15C20E570}"/>
    <hyperlink ref="B155" location="'5.1.1 G59'!A1" display="GRÁFICO 59. Gasto total anual de adquisición de equipos de alta tecnología. 2002-2022 (M€)" xr:uid="{B423E49F-1C92-47F6-B4E9-1A39F191A692}"/>
    <hyperlink ref="B156" location="'5.1.1 G60'!A1" display="GRÁFICO 60. Gasto de adquisición de equipos de alta tecnología por área de salud. 2002-2022 (%)" xr:uid="{C33729FF-7CC9-48B9-9D9C-DAB07FB764CC}"/>
    <hyperlink ref="B157" location="'5.1.1 G61'!A1" display="GRÁFICO 61. Gasto total acumulado de equipos de alta tecnología en Extremadura dividido por partida presupuestaria. 2002-2022 (%)" xr:uid="{E2A79AE0-C644-40FC-9B93-602FF1100B9A}"/>
    <hyperlink ref="B163" location="'5.3 G62'!A1" display="GRÁFICO 62. Equipos de alta tecnología por millón de habitantes en hospitales públicos. 2010-2020" xr:uid="{4C6D4174-E7E1-4786-BB17-ED4A1FE6FFFC}"/>
    <hyperlink ref="B164" location="'5.3 G63'!A1" display="GRÁFICO 63. Equipos de alta tecnología por millón de habitantes en hospitales públicos (sin diálisis). 2010-2020 " xr:uid="{2F192C95-2B2A-473A-8ADC-975FDCD7AB33}"/>
    <hyperlink ref="B165" location="'5.3 G64'!A1" display="GRÁFICO 64. Equipos de alta tecnología en hospitales públicos por millón de habitantes. 2020 " xr:uid="{12D54ACF-E254-49D7-A6BE-7FD18BECCB73}"/>
    <hyperlink ref="B166" location="'5.3 C20'!A1" display="CUADRO 20. Equipos de alta tecnología en Extremadura por área de salud. 2023 (equipos por millón de habitantes)" xr:uid="{D49DB533-D7EF-43E4-A554-F2A26E125425}"/>
    <hyperlink ref="B169" location="'5.4.1 G65'!A1" display="GRÁFICO 65. Antigüedad de los equipos instalados en Extremadura. Porcentaje sobre total y año medio de puesta en funcionamiento. 2023" xr:uid="{9927D023-5CB1-4E55-86FD-011A951817CA}"/>
    <hyperlink ref="B170" location="'5.4.1 G66'!A1" display="GRÁFICO 66. Antigüedad de los equipos instalados en Extremadura por área y año medio de puesta en funcionamiento. 2023" xr:uid="{A10B3C41-9E0E-4A73-972F-E05C16C40EA6}"/>
    <hyperlink ref="B172" location="'5.4.2 G67'!A1" display="GRÁFICO 67. Intensidad de uso de las modalidades MAMO, GAM, RM, TAC y PET (diagnósticos por equipo) en hospitales públicos. 2020 " xr:uid="{1E3CA93A-AFC0-4B1D-BA5D-5DD081182D95}"/>
    <hyperlink ref="B173" location="'5.4.2 G68'!A1" display="GRÁFICO 68. Intensidad de uso de las modalidades sin umbrales de uso estándares en hospitales públicos. 2020" xr:uid="{95B54CC2-D1B5-4CDE-A387-42FF144AF131}"/>
    <hyperlink ref="B174" location="'5.4.2 C21'!A1" display="CUADRO 21. Intensidad de uso de los equipos de alta tecnología con umbrales de intensidad de uso (bajo, medio o alto) por área de salud. 2021 (actividad por equipo)" xr:uid="{EDFF7596-6848-4588-8063-8392D30327A8}"/>
    <hyperlink ref="B175" location="'5.4.2 C22'!A1" display="CUADRO 22. Intensidad de uso de los equipos de alta tecnología sin umbrales por área de salud. 2021 (actividad por equipo)" xr:uid="{753F97C1-DDD4-4C7C-A4FE-4B90369DE82F}"/>
    <hyperlink ref="B176" location="'5.4.2 C23'!A1" display="CUADRO 23. Obsolescencia de los equipos instalados en Extremadura ajustada por la intensidad de uso" xr:uid="{BF20AE8E-807C-4CBA-96C5-47A8275B1C02}"/>
    <hyperlink ref="B184" location="'6.3 C24'!A1" display="CUADRO 24. Presupuesto de las áreas de salud destinado a formación continuada de los facultativos. 2021 (euros)" xr:uid="{EF971B54-302B-4FFD-AE50-D45D9EC9D201}"/>
    <hyperlink ref="B190" location="'7.1.7 G69'!A1" display="GRÁFICO 69. Ahorro potencial derivado del fomento de biosimilares en Extremadura (millones de euros)" xr:uid="{9AFD6EE5-362A-4FF5-87B7-7205C174881D}"/>
    <hyperlink ref="B192" location="'7.1.8 G70'!A1" display="GRÁFICO 70. Cuantificación de los ahorros anuales de la integración de farmacéuticos especialistas en oncohematología y UCI en Extremadura bajo el supuesto de la necesidad de contratación de farmacéuticos adicionales" xr:uid="{3EAB4F35-6155-4654-BD46-55AAA3B96C13}"/>
    <hyperlink ref="B193" location="'7.1.8 G71'!A1" display="GRÁFICO 71. Cuantificación de los ahorros anuales de la integración de farmacéuticos especialistas en oncohematología y UCI en Extremadura bajo el supuesto de que se lleven a cabo con los recursos disponibles" xr:uid="{F0CF5B2F-5D64-41F7-89D6-268ED74BDEEF}"/>
    <hyperlink ref="B199" location="'7.1.16 C25'!A1" display="CUADRO 25. Cuantificación del impacto de la implantación de SAD en todas las unidades de hospitalización del complejo hospitalario universitario de Badajoz y del complejo hospitalario universitario de Cáceres" xr:uid="{38477E66-D586-4DE7-B687-BF3E05E36BCD}"/>
    <hyperlink ref="B205" location="'7.2.6 C26'!A1" display="CUADRO 26. Cuantificación del impacto de la implantación de acciones y mecanismos de seguimiento y control de la calidad de la prescripción (millones de euros y porcentaje) " xr:uid="{675D6EF5-EABB-4EDB-9CCB-0DDC872D680C}"/>
    <hyperlink ref="B207" location="'7.2.7 G72'!A1" display="GRÁFICO 72. Comparación del gasto público en receta utilizando biosiilares y sin utilizarlos en el 2022 (€)" xr:uid="{BA4FEEC8-1A9A-42B2-87FC-B9C772CDF47E}"/>
    <hyperlink ref="B88" location="'3.1.2 G37'!A1" display="GRÁFICO 37. Años de vida saludable al nacer por comunidad autónoma. 2020 (años)" xr:uid="{7EBECC66-5539-4180-8754-0DD63C75E8C1}"/>
    <hyperlink ref="B104" location="'3.3.1 G41 '!A1" display="GRÁFICO 41. Distribución de equipos de atención primaria por nivel de rendimiento. 2022" xr:uid="{AA0841AB-0E0F-465D-ACAC-73F695F19E2E}"/>
    <hyperlink ref="B108" location="'3.3.1 G43'!A1" display="GRÁFICO 43. Porcentaje de EAP en función del rango de diferencias entre el profesional con mejor y peor perfil de prescripción dentro del equipo, por área de salud. 2022" xr:uid="{27C08023-2A16-4311-A55A-3E352A7E1D75}"/>
    <hyperlink ref="B30" location="'2 EVALUACIÓN DEL GASTO EN FH'!A1" display="2 EVALUACIÓN DEL GASTO FARMACÉUTICO HOSPITALARIO" xr:uid="{3DD1E424-CDB0-42F3-9D39-4FAC5B7B07EB}"/>
    <hyperlink ref="B69" location="'3 EVALUACIÓN DEL GASTO EN OF'!A1" display="3 EVALUACIÓN DEL GASTO EN MEDICAMENTOS DISPENSADOS A TRAVÉS DE RECETA EN OFICINAS DE FARMACIA" xr:uid="{ED9E6EA3-5822-461C-9096-B79EB3B27949}"/>
    <hyperlink ref="B120" location="'4. SOCIOSANITARIO'!A1" display="4 EVALUACIÓN DEL GASTO EN MEDICAMENTOS DISPENSADOS EN LOS CENTROS SOCIOSANITARIOS" xr:uid="{1C2C5762-38C1-4848-9E9F-1C6068B5B9D5}"/>
    <hyperlink ref="B151" location="'5 BEAT'!A1" display="5 EVALUACIÓN DEL GASTO DE INVERSIÓN EN EQUIPOS DE ALTA TECNOLOGÍA" xr:uid="{BE37203E-DAD5-4487-B153-8131FB5EC7AB}"/>
    <hyperlink ref="B179" location="'6 ASPECTOS TRANSVERSALES'!A1" display="6 ASPECTOS TRANSVERSALES A LOS ÁMBITOS EVALUADOS" xr:uid="{BC43BA06-4CEF-4188-A1AC-7AF9969C2221}"/>
    <hyperlink ref="B185" location="'7 PROPUESTAS'!A1" display="7 PROPUESTAS" xr:uid="{DBBB13D4-BF6E-4E6D-AC3B-58D76595D963}"/>
    <hyperlink ref="B4" location="'RESUMEN EJECUTIVO'!A1" display="RESUMEN EJECUTIVO" xr:uid="{9C991822-9494-4371-925B-DC337C8832F4}"/>
    <hyperlink ref="B64" location="'2.6.2 G21'!A1" display="GRÁFICO 21. Diferencias entre gasto facial o teórico y gasto real en Extremadura y en el conjunto nacional (%)" xr:uid="{F1775907-EEB3-4DE4-A66C-93DD3603B009}"/>
    <hyperlink ref="B5" location="'1.3 G3'!A1" display="Composición del gasto sanitario público en Extremadura objeto de análisis. 2022 (millones de euros)" xr:uid="{D80A4453-9C74-41C9-A67B-DA4465805DE7}"/>
    <hyperlink ref="B6" location="'1.3 C1 '!A1" display="Esquema del estudio" xr:uid="{FABCB7C7-6F3E-4A59-A6B4-3BAD0A8AB2D4}"/>
    <hyperlink ref="B111" location="'3.3.1 C_RE_1.1'!A1" display="CUADRO RE_1.1. Modelos econométricos explicativos del gasto por receta" xr:uid="{30F3B076-D8DD-4B39-B0A4-45CEB14C53F6}"/>
    <hyperlink ref="B86" location="'3.1.2 C12'!A1" display="CUADRO 12. Personas aseguradas y sus beneficiarias según tipo de aportación al copago en Extremadura y total nacional (2023)" xr:uid="{ADB25EF9-71A6-4FCE-8183-093BBF66B8C6}"/>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7599B4-4D66-47F0-878A-9C72F76412D9}">
  <sheetPr codeName="Sheet15"/>
  <dimension ref="A1:F18"/>
  <sheetViews>
    <sheetView zoomScaleNormal="100" workbookViewId="0"/>
  </sheetViews>
  <sheetFormatPr baseColWidth="10" defaultColWidth="8.85546875" defaultRowHeight="14.25" x14ac:dyDescent="0.3"/>
  <cols>
    <col min="1" max="1" width="8.85546875" style="51"/>
    <col min="2" max="2" width="13.42578125" style="51" customWidth="1"/>
    <col min="3" max="3" width="29" style="51" customWidth="1"/>
    <col min="4" max="4" width="15.7109375" style="51" customWidth="1"/>
    <col min="5" max="5" width="10" style="51" customWidth="1"/>
    <col min="6" max="6" width="17.28515625" style="51" customWidth="1"/>
    <col min="7" max="16384" width="8.85546875" style="51"/>
  </cols>
  <sheetData>
    <row r="1" spans="1:6" s="33" customFormat="1" ht="13.5" x14ac:dyDescent="0.25">
      <c r="A1" s="503" t="s">
        <v>23</v>
      </c>
    </row>
    <row r="2" spans="1:6" s="33" customFormat="1" ht="16.5" x14ac:dyDescent="0.25">
      <c r="B2" s="567" t="s">
        <v>790</v>
      </c>
      <c r="C2" s="567"/>
      <c r="D2" s="567"/>
      <c r="E2" s="567"/>
      <c r="F2" s="567"/>
    </row>
    <row r="3" spans="1:6" x14ac:dyDescent="0.3">
      <c r="B3" s="217" t="s">
        <v>783</v>
      </c>
    </row>
    <row r="5" spans="1:6" x14ac:dyDescent="0.3">
      <c r="B5" s="376" t="s">
        <v>255</v>
      </c>
      <c r="C5" s="376" t="s">
        <v>256</v>
      </c>
      <c r="D5" s="376" t="s">
        <v>257</v>
      </c>
      <c r="E5" s="376" t="s">
        <v>258</v>
      </c>
      <c r="F5" s="376" t="s">
        <v>259</v>
      </c>
    </row>
    <row r="6" spans="1:6" ht="42.75" x14ac:dyDescent="0.3">
      <c r="B6" s="562" t="s">
        <v>260</v>
      </c>
      <c r="C6" s="373" t="s">
        <v>261</v>
      </c>
      <c r="D6" s="565" t="s">
        <v>20</v>
      </c>
      <c r="E6" s="565" t="s">
        <v>262</v>
      </c>
      <c r="F6" s="373" t="s">
        <v>21</v>
      </c>
    </row>
    <row r="7" spans="1:6" ht="28.5" x14ac:dyDescent="0.3">
      <c r="B7" s="563"/>
      <c r="C7" s="373" t="s">
        <v>263</v>
      </c>
      <c r="D7" s="566"/>
      <c r="E7" s="566"/>
      <c r="F7" s="373" t="s">
        <v>264</v>
      </c>
    </row>
    <row r="8" spans="1:6" ht="13.35" customHeight="1" x14ac:dyDescent="0.3">
      <c r="B8" s="563"/>
      <c r="C8" s="373" t="s">
        <v>265</v>
      </c>
      <c r="D8" s="373" t="s">
        <v>22</v>
      </c>
      <c r="E8" s="375" t="s">
        <v>262</v>
      </c>
      <c r="F8" s="373" t="s">
        <v>21</v>
      </c>
    </row>
    <row r="9" spans="1:6" ht="25.35" customHeight="1" x14ac:dyDescent="0.3">
      <c r="B9" s="563"/>
      <c r="C9" s="373" t="s">
        <v>266</v>
      </c>
      <c r="D9" s="373" t="s">
        <v>22</v>
      </c>
      <c r="E9" s="375" t="s">
        <v>267</v>
      </c>
      <c r="F9" s="373" t="s">
        <v>21</v>
      </c>
    </row>
    <row r="10" spans="1:6" ht="13.35" customHeight="1" x14ac:dyDescent="0.3">
      <c r="B10" s="563"/>
      <c r="C10" s="373" t="s">
        <v>268</v>
      </c>
      <c r="D10" s="373" t="s">
        <v>20</v>
      </c>
      <c r="E10" s="375" t="s">
        <v>262</v>
      </c>
      <c r="F10" s="373" t="s">
        <v>21</v>
      </c>
    </row>
    <row r="11" spans="1:6" ht="13.35" customHeight="1" x14ac:dyDescent="0.3">
      <c r="B11" s="563"/>
      <c r="C11" s="373" t="s">
        <v>269</v>
      </c>
      <c r="D11" s="373" t="s">
        <v>270</v>
      </c>
      <c r="E11" s="375" t="s">
        <v>262</v>
      </c>
      <c r="F11" s="373" t="s">
        <v>21</v>
      </c>
    </row>
    <row r="12" spans="1:6" ht="28.5" x14ac:dyDescent="0.3">
      <c r="B12" s="564"/>
      <c r="C12" s="373" t="s">
        <v>271</v>
      </c>
      <c r="D12" s="373" t="s">
        <v>20</v>
      </c>
      <c r="E12" s="375" t="s">
        <v>272</v>
      </c>
      <c r="F12" s="373" t="s">
        <v>21</v>
      </c>
    </row>
    <row r="13" spans="1:6" ht="28.5" x14ac:dyDescent="0.3">
      <c r="B13" s="562" t="s">
        <v>273</v>
      </c>
      <c r="C13" s="373" t="s">
        <v>274</v>
      </c>
      <c r="D13" s="373" t="s">
        <v>20</v>
      </c>
      <c r="E13" s="375" t="s">
        <v>262</v>
      </c>
      <c r="F13" s="373" t="s">
        <v>21</v>
      </c>
    </row>
    <row r="14" spans="1:6" ht="28.5" x14ac:dyDescent="0.3">
      <c r="B14" s="563"/>
      <c r="C14" s="373" t="s">
        <v>263</v>
      </c>
      <c r="D14" s="373" t="s">
        <v>20</v>
      </c>
      <c r="E14" s="375" t="s">
        <v>262</v>
      </c>
      <c r="F14" s="373" t="s">
        <v>264</v>
      </c>
    </row>
    <row r="15" spans="1:6" ht="42.75" x14ac:dyDescent="0.3">
      <c r="B15" s="563"/>
      <c r="C15" s="373" t="s">
        <v>275</v>
      </c>
      <c r="D15" s="373" t="s">
        <v>276</v>
      </c>
      <c r="E15" s="375" t="s">
        <v>262</v>
      </c>
      <c r="F15" s="373" t="s">
        <v>21</v>
      </c>
    </row>
    <row r="16" spans="1:6" ht="13.35" customHeight="1" x14ac:dyDescent="0.3">
      <c r="B16" s="564"/>
      <c r="C16" s="373" t="s">
        <v>277</v>
      </c>
      <c r="D16" s="373" t="s">
        <v>20</v>
      </c>
      <c r="E16" s="375" t="s">
        <v>272</v>
      </c>
      <c r="F16" s="373" t="s">
        <v>21</v>
      </c>
    </row>
    <row r="17" spans="2:6" ht="28.5" x14ac:dyDescent="0.3">
      <c r="B17" s="374" t="s">
        <v>278</v>
      </c>
      <c r="C17" s="373" t="s">
        <v>279</v>
      </c>
      <c r="D17" s="373" t="s">
        <v>40</v>
      </c>
      <c r="E17" s="375" t="s">
        <v>272</v>
      </c>
      <c r="F17" s="373" t="s">
        <v>280</v>
      </c>
    </row>
    <row r="18" spans="2:6" ht="26.45" customHeight="1" x14ac:dyDescent="0.3">
      <c r="B18" s="374" t="s">
        <v>281</v>
      </c>
      <c r="C18" s="373" t="s">
        <v>282</v>
      </c>
      <c r="D18" s="373" t="s">
        <v>283</v>
      </c>
      <c r="E18" s="375" t="s">
        <v>262</v>
      </c>
      <c r="F18" s="373" t="s">
        <v>21</v>
      </c>
    </row>
  </sheetData>
  <mergeCells count="5">
    <mergeCell ref="B6:B12"/>
    <mergeCell ref="D6:D7"/>
    <mergeCell ref="E6:E7"/>
    <mergeCell ref="B13:B16"/>
    <mergeCell ref="B2:F2"/>
  </mergeCells>
  <hyperlinks>
    <hyperlink ref="A1" location="ÍNDICE!A1" display="ÍNDICE" xr:uid="{858FDD71-AF68-4693-AC0B-605B6FC6CC89}"/>
  </hyperlinks>
  <pageMargins left="0.7" right="0.7" top="0.75" bottom="0.75" header="0.3" footer="0.3"/>
  <pageSetup paperSize="9" orientation="portrait"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0BBD1E-9043-421D-94D3-3A5913CB976F}">
  <sheetPr codeName="Sheet90"/>
  <dimension ref="A1:O21"/>
  <sheetViews>
    <sheetView showGridLines="0" zoomScaleNormal="100" workbookViewId="0"/>
  </sheetViews>
  <sheetFormatPr baseColWidth="10" defaultColWidth="8.85546875" defaultRowHeight="14.25" x14ac:dyDescent="0.3"/>
  <cols>
    <col min="1" max="1" width="8.85546875" style="51"/>
    <col min="2" max="2" width="12.85546875" style="51" customWidth="1"/>
    <col min="3" max="10" width="8.85546875" style="51"/>
    <col min="11" max="11" width="14.85546875" style="51" customWidth="1"/>
    <col min="12" max="14" width="8.85546875" style="51"/>
    <col min="15" max="15" width="11.28515625" style="51" bestFit="1" customWidth="1"/>
    <col min="16" max="16384" width="8.85546875" style="51"/>
  </cols>
  <sheetData>
    <row r="1" spans="1:15" s="33" customFormat="1" ht="13.5" x14ac:dyDescent="0.25">
      <c r="A1" s="503" t="s">
        <v>23</v>
      </c>
    </row>
    <row r="2" spans="1:15" s="144" customFormat="1" ht="27.6" customHeight="1" x14ac:dyDescent="0.25">
      <c r="B2" s="571" t="s">
        <v>850</v>
      </c>
      <c r="C2" s="571"/>
      <c r="D2" s="571"/>
      <c r="E2" s="571"/>
      <c r="F2" s="571"/>
      <c r="G2" s="571"/>
      <c r="H2" s="571"/>
      <c r="I2" s="571"/>
      <c r="J2" s="571"/>
      <c r="K2" s="571"/>
    </row>
    <row r="3" spans="1:15" ht="42.75" customHeight="1" x14ac:dyDescent="0.3">
      <c r="B3" s="631" t="s">
        <v>1038</v>
      </c>
      <c r="C3" s="631"/>
      <c r="D3" s="631"/>
      <c r="E3" s="631"/>
      <c r="F3" s="631"/>
      <c r="G3" s="631"/>
      <c r="H3" s="631"/>
      <c r="I3" s="631"/>
      <c r="J3" s="631"/>
      <c r="K3" s="631"/>
    </row>
    <row r="4" spans="1:15" ht="15" thickBot="1" x14ac:dyDescent="0.35">
      <c r="B4" s="327" t="s">
        <v>425</v>
      </c>
    </row>
    <row r="5" spans="1:15" ht="54" x14ac:dyDescent="0.3">
      <c r="B5" s="363" t="s">
        <v>428</v>
      </c>
      <c r="C5" s="633" t="s">
        <v>429</v>
      </c>
      <c r="D5" s="634"/>
      <c r="E5" s="635"/>
      <c r="F5" s="633" t="s">
        <v>430</v>
      </c>
      <c r="G5" s="634"/>
      <c r="H5" s="635"/>
      <c r="I5" s="66" t="s">
        <v>431</v>
      </c>
      <c r="J5" s="67" t="s">
        <v>432</v>
      </c>
      <c r="K5" s="68" t="s">
        <v>433</v>
      </c>
    </row>
    <row r="6" spans="1:15" ht="28.5" x14ac:dyDescent="0.3">
      <c r="B6" s="69" t="s">
        <v>225</v>
      </c>
      <c r="C6" s="70">
        <v>8</v>
      </c>
      <c r="D6" s="70">
        <v>9</v>
      </c>
      <c r="E6" s="71">
        <v>10</v>
      </c>
      <c r="F6" s="70" t="s">
        <v>434</v>
      </c>
      <c r="G6" s="70" t="s">
        <v>435</v>
      </c>
      <c r="H6" s="71" t="s">
        <v>436</v>
      </c>
      <c r="I6" s="72">
        <v>7</v>
      </c>
      <c r="J6" s="71" t="s">
        <v>366</v>
      </c>
      <c r="K6" s="73" t="s">
        <v>366</v>
      </c>
    </row>
    <row r="7" spans="1:15" ht="28.5" x14ac:dyDescent="0.3">
      <c r="B7" s="69" t="s">
        <v>95</v>
      </c>
      <c r="C7" s="70">
        <v>8</v>
      </c>
      <c r="D7" s="70">
        <v>9</v>
      </c>
      <c r="E7" s="71">
        <v>10</v>
      </c>
      <c r="F7" s="70" t="s">
        <v>434</v>
      </c>
      <c r="G7" s="70" t="s">
        <v>435</v>
      </c>
      <c r="H7" s="71" t="s">
        <v>436</v>
      </c>
      <c r="I7" s="72">
        <v>18</v>
      </c>
      <c r="J7" s="74">
        <v>6993</v>
      </c>
      <c r="K7" s="73">
        <v>19</v>
      </c>
      <c r="N7" s="280"/>
      <c r="O7" s="281"/>
    </row>
    <row r="8" spans="1:15" ht="28.5" x14ac:dyDescent="0.3">
      <c r="B8" s="69" t="s">
        <v>242</v>
      </c>
      <c r="C8" s="70">
        <v>8</v>
      </c>
      <c r="D8" s="70">
        <v>10</v>
      </c>
      <c r="E8" s="71">
        <v>12</v>
      </c>
      <c r="F8" s="70" t="s">
        <v>437</v>
      </c>
      <c r="G8" s="70" t="s">
        <v>438</v>
      </c>
      <c r="H8" s="71" t="s">
        <v>439</v>
      </c>
      <c r="I8" s="72">
        <v>7</v>
      </c>
      <c r="J8" s="71">
        <v>193</v>
      </c>
      <c r="K8" s="73">
        <v>5</v>
      </c>
      <c r="O8" s="281"/>
    </row>
    <row r="9" spans="1:15" ht="28.5" x14ac:dyDescent="0.3">
      <c r="B9" s="69" t="s">
        <v>245</v>
      </c>
      <c r="C9" s="70">
        <v>8</v>
      </c>
      <c r="D9" s="70">
        <v>10</v>
      </c>
      <c r="E9" s="71">
        <v>12</v>
      </c>
      <c r="F9" s="70" t="s">
        <v>440</v>
      </c>
      <c r="G9" s="70" t="s">
        <v>441</v>
      </c>
      <c r="H9" s="71" t="s">
        <v>442</v>
      </c>
      <c r="I9" s="72">
        <v>6</v>
      </c>
      <c r="J9" s="74">
        <v>2813</v>
      </c>
      <c r="K9" s="73">
        <v>4</v>
      </c>
      <c r="O9" s="281"/>
    </row>
    <row r="10" spans="1:15" ht="28.5" x14ac:dyDescent="0.3">
      <c r="B10" s="69" t="s">
        <v>246</v>
      </c>
      <c r="C10" s="70">
        <v>8</v>
      </c>
      <c r="D10" s="70">
        <v>10</v>
      </c>
      <c r="E10" s="71">
        <v>12</v>
      </c>
      <c r="F10" s="70" t="s">
        <v>443</v>
      </c>
      <c r="G10" s="70" t="s">
        <v>444</v>
      </c>
      <c r="H10" s="71" t="s">
        <v>445</v>
      </c>
      <c r="I10" s="72">
        <v>5</v>
      </c>
      <c r="J10" s="74">
        <v>2347</v>
      </c>
      <c r="K10" s="73">
        <v>3</v>
      </c>
    </row>
    <row r="11" spans="1:15" ht="28.5" x14ac:dyDescent="0.3">
      <c r="B11" s="69" t="s">
        <v>244</v>
      </c>
      <c r="C11" s="70">
        <v>8</v>
      </c>
      <c r="D11" s="70">
        <v>10</v>
      </c>
      <c r="E11" s="71">
        <v>12</v>
      </c>
      <c r="F11" s="70" t="s">
        <v>446</v>
      </c>
      <c r="G11" s="70" t="s">
        <v>447</v>
      </c>
      <c r="H11" s="71" t="s">
        <v>448</v>
      </c>
      <c r="I11" s="72">
        <v>9</v>
      </c>
      <c r="J11" s="74">
        <v>2268</v>
      </c>
      <c r="K11" s="73">
        <v>7</v>
      </c>
      <c r="O11" s="281"/>
    </row>
    <row r="12" spans="1:15" ht="28.5" x14ac:dyDescent="0.3">
      <c r="B12" s="69" t="s">
        <v>449</v>
      </c>
      <c r="C12" s="70">
        <v>8</v>
      </c>
      <c r="D12" s="70">
        <v>10</v>
      </c>
      <c r="E12" s="71">
        <v>12</v>
      </c>
      <c r="F12" s="70" t="s">
        <v>437</v>
      </c>
      <c r="G12" s="70" t="s">
        <v>438</v>
      </c>
      <c r="H12" s="71" t="s">
        <v>439</v>
      </c>
      <c r="I12" s="72">
        <v>0</v>
      </c>
      <c r="J12" s="71" t="s">
        <v>366</v>
      </c>
      <c r="K12" s="73" t="s">
        <v>366</v>
      </c>
    </row>
    <row r="13" spans="1:15" ht="28.5" x14ac:dyDescent="0.3">
      <c r="B13" s="69" t="s">
        <v>87</v>
      </c>
      <c r="C13" s="70">
        <v>8</v>
      </c>
      <c r="D13" s="70">
        <v>10</v>
      </c>
      <c r="E13" s="71">
        <v>12</v>
      </c>
      <c r="F13" s="70" t="s">
        <v>450</v>
      </c>
      <c r="G13" s="70" t="s">
        <v>451</v>
      </c>
      <c r="H13" s="71" t="s">
        <v>452</v>
      </c>
      <c r="I13" s="72">
        <v>9</v>
      </c>
      <c r="J13" s="74">
        <v>3163</v>
      </c>
      <c r="K13" s="73">
        <v>7</v>
      </c>
    </row>
    <row r="14" spans="1:15" ht="28.5" x14ac:dyDescent="0.3">
      <c r="B14" s="69" t="s">
        <v>243</v>
      </c>
      <c r="C14" s="70">
        <v>8</v>
      </c>
      <c r="D14" s="70">
        <v>10</v>
      </c>
      <c r="E14" s="71">
        <v>12</v>
      </c>
      <c r="F14" s="70" t="s">
        <v>446</v>
      </c>
      <c r="G14" s="70" t="s">
        <v>447</v>
      </c>
      <c r="H14" s="71" t="s">
        <v>448</v>
      </c>
      <c r="I14" s="72">
        <v>8</v>
      </c>
      <c r="J14" s="71">
        <v>867</v>
      </c>
      <c r="K14" s="73">
        <v>6</v>
      </c>
    </row>
    <row r="15" spans="1:15" ht="28.5" x14ac:dyDescent="0.3">
      <c r="B15" s="69" t="s">
        <v>99</v>
      </c>
      <c r="C15" s="70">
        <v>10</v>
      </c>
      <c r="D15" s="70">
        <v>12</v>
      </c>
      <c r="E15" s="71">
        <v>14</v>
      </c>
      <c r="F15" s="70" t="s">
        <v>453</v>
      </c>
      <c r="G15" s="70" t="s">
        <v>454</v>
      </c>
      <c r="H15" s="71" t="s">
        <v>455</v>
      </c>
      <c r="I15" s="72">
        <v>11</v>
      </c>
      <c r="J15" s="74">
        <v>1717</v>
      </c>
      <c r="K15" s="73">
        <v>9</v>
      </c>
    </row>
    <row r="16" spans="1:15" ht="29.25" thickBot="1" x14ac:dyDescent="0.35">
      <c r="B16" s="75" t="s">
        <v>94</v>
      </c>
      <c r="C16" s="76">
        <v>8</v>
      </c>
      <c r="D16" s="76">
        <v>10</v>
      </c>
      <c r="E16" s="77">
        <v>12</v>
      </c>
      <c r="F16" s="76" t="s">
        <v>456</v>
      </c>
      <c r="G16" s="76" t="s">
        <v>457</v>
      </c>
      <c r="H16" s="77" t="s">
        <v>439</v>
      </c>
      <c r="I16" s="78">
        <v>11</v>
      </c>
      <c r="J16" s="77" t="s">
        <v>366</v>
      </c>
      <c r="K16" s="79" t="s">
        <v>366</v>
      </c>
    </row>
    <row r="21" spans="2:2" x14ac:dyDescent="0.3">
      <c r="B21" s="327"/>
    </row>
  </sheetData>
  <mergeCells count="4">
    <mergeCell ref="C5:E5"/>
    <mergeCell ref="F5:H5"/>
    <mergeCell ref="B2:K2"/>
    <mergeCell ref="B3:K3"/>
  </mergeCells>
  <hyperlinks>
    <hyperlink ref="A1" location="ÍNDICE!A1" display="ÍNDICE" xr:uid="{2272B9A1-5186-4765-9ED1-C9830E98A66F}"/>
  </hyperlinks>
  <pageMargins left="0.7" right="0.7" top="0.75" bottom="0.75" header="0.3" footer="0.3"/>
  <pageSetup paperSize="9" orientation="portrait" r:id="rId1"/>
  <drawing r:id="rId2"/>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88F64-74DB-43EE-AF4E-71711B92B4BB}">
  <sheetPr codeName="Hoja51">
    <tabColor theme="4"/>
  </sheetPr>
  <dimension ref="A1:B6"/>
  <sheetViews>
    <sheetView topLeftCell="B1" zoomScaleNormal="100" workbookViewId="0">
      <selection activeCell="A2" sqref="A2"/>
    </sheetView>
  </sheetViews>
  <sheetFormatPr baseColWidth="10" defaultColWidth="11.42578125" defaultRowHeight="15" x14ac:dyDescent="0.25"/>
  <cols>
    <col min="1" max="1" width="52.42578125" style="487" bestFit="1" customWidth="1"/>
    <col min="2" max="2" width="193.42578125" style="488" customWidth="1"/>
    <col min="3" max="16384" width="11.42578125" style="487"/>
  </cols>
  <sheetData>
    <row r="1" spans="1:2" s="33" customFormat="1" ht="13.5" x14ac:dyDescent="0.25">
      <c r="A1" s="503"/>
      <c r="B1" s="54"/>
    </row>
    <row r="2" spans="1:2" s="33" customFormat="1" ht="36.75" x14ac:dyDescent="0.25">
      <c r="A2" s="132" t="s">
        <v>17</v>
      </c>
      <c r="B2" s="133"/>
    </row>
    <row r="3" spans="1:2" s="33" customFormat="1" ht="36.75" x14ac:dyDescent="0.25">
      <c r="A3" s="132"/>
      <c r="B3" s="329"/>
    </row>
    <row r="4" spans="1:2" s="33" customFormat="1" ht="73.5" x14ac:dyDescent="0.25">
      <c r="A4" s="132" t="s">
        <v>18</v>
      </c>
      <c r="B4" s="136" t="s">
        <v>25</v>
      </c>
    </row>
    <row r="5" spans="1:2" s="33" customFormat="1" ht="36.75" x14ac:dyDescent="0.25">
      <c r="A5" s="132"/>
      <c r="B5" s="135"/>
    </row>
    <row r="6" spans="1:2" s="33" customFormat="1" ht="36.75" x14ac:dyDescent="0.25">
      <c r="A6" s="132"/>
      <c r="B6" s="136" t="s">
        <v>857</v>
      </c>
    </row>
  </sheetData>
  <pageMargins left="0.7" right="0.7" top="0.75" bottom="0.75" header="0.3" footer="0.3"/>
  <pageSetup paperSize="9" orientation="portrait"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CD266-BA24-4AAC-B360-A465D234E756}">
  <sheetPr codeName="Sheet91"/>
  <dimension ref="A1:F18"/>
  <sheetViews>
    <sheetView zoomScaleNormal="100" workbookViewId="0"/>
  </sheetViews>
  <sheetFormatPr baseColWidth="10" defaultColWidth="8.85546875" defaultRowHeight="14.25" x14ac:dyDescent="0.3"/>
  <cols>
    <col min="1" max="1" width="8.85546875" style="51"/>
    <col min="2" max="2" width="23" style="51" customWidth="1"/>
    <col min="3" max="6" width="15.28515625" style="51" customWidth="1"/>
    <col min="7" max="16384" width="8.85546875" style="51"/>
  </cols>
  <sheetData>
    <row r="1" spans="1:6" s="33" customFormat="1" ht="13.5" x14ac:dyDescent="0.25">
      <c r="A1" s="503" t="s">
        <v>23</v>
      </c>
    </row>
    <row r="2" spans="1:6" s="144" customFormat="1" ht="29.45" customHeight="1" x14ac:dyDescent="0.25">
      <c r="B2" s="571" t="s">
        <v>851</v>
      </c>
      <c r="C2" s="571"/>
      <c r="D2" s="571"/>
      <c r="E2" s="571"/>
      <c r="F2" s="571"/>
    </row>
    <row r="3" spans="1:6" ht="36.75" customHeight="1" thickBot="1" x14ac:dyDescent="0.35">
      <c r="B3" s="636" t="s">
        <v>1047</v>
      </c>
      <c r="C3" s="636"/>
      <c r="D3" s="636"/>
      <c r="E3" s="636"/>
      <c r="F3" s="636"/>
    </row>
    <row r="4" spans="1:6" ht="27.75" customHeight="1" thickBot="1" x14ac:dyDescent="0.35">
      <c r="B4" s="636" t="s">
        <v>1072</v>
      </c>
      <c r="C4" s="636"/>
      <c r="D4" s="636"/>
      <c r="E4" s="636"/>
      <c r="F4" s="636"/>
    </row>
    <row r="5" spans="1:6" ht="42" customHeight="1" thickBot="1" x14ac:dyDescent="0.35">
      <c r="B5" s="56" t="s">
        <v>765</v>
      </c>
      <c r="C5" s="57" t="s">
        <v>458</v>
      </c>
      <c r="D5" s="57" t="s">
        <v>459</v>
      </c>
      <c r="E5" s="57" t="s">
        <v>460</v>
      </c>
      <c r="F5" s="57" t="s">
        <v>461</v>
      </c>
    </row>
    <row r="6" spans="1:6" ht="17.25" thickBot="1" x14ac:dyDescent="0.35">
      <c r="B6" s="259" t="s">
        <v>109</v>
      </c>
      <c r="C6" s="80" t="s">
        <v>61</v>
      </c>
      <c r="D6" s="80" t="s">
        <v>61</v>
      </c>
      <c r="E6" s="58" t="s">
        <v>462</v>
      </c>
      <c r="F6" s="58">
        <v>0</v>
      </c>
    </row>
    <row r="7" spans="1:6" ht="15" thickBot="1" x14ac:dyDescent="0.35">
      <c r="B7" s="262" t="s">
        <v>111</v>
      </c>
      <c r="C7" s="81">
        <v>32000</v>
      </c>
      <c r="D7" s="81">
        <v>32000</v>
      </c>
      <c r="E7" s="82">
        <v>12000</v>
      </c>
      <c r="F7" s="59">
        <v>0</v>
      </c>
    </row>
    <row r="8" spans="1:6" ht="15" thickBot="1" x14ac:dyDescent="0.35">
      <c r="B8" s="259" t="s">
        <v>110</v>
      </c>
      <c r="C8" s="83">
        <v>11000</v>
      </c>
      <c r="D8" s="80">
        <v>0</v>
      </c>
      <c r="E8" s="84">
        <v>23000</v>
      </c>
      <c r="F8" s="58">
        <v>0</v>
      </c>
    </row>
    <row r="9" spans="1:6" ht="15" thickBot="1" x14ac:dyDescent="0.35">
      <c r="B9" s="262" t="s">
        <v>571</v>
      </c>
      <c r="C9" s="85">
        <v>0</v>
      </c>
      <c r="D9" s="85" t="s">
        <v>61</v>
      </c>
      <c r="E9" s="59" t="s">
        <v>61</v>
      </c>
      <c r="F9" s="59" t="s">
        <v>61</v>
      </c>
    </row>
    <row r="10" spans="1:6" ht="15" thickBot="1" x14ac:dyDescent="0.35">
      <c r="B10" s="259" t="s">
        <v>112</v>
      </c>
      <c r="C10" s="80">
        <v>0</v>
      </c>
      <c r="D10" s="80" t="s">
        <v>61</v>
      </c>
      <c r="E10" s="84">
        <v>5057</v>
      </c>
      <c r="F10" s="84">
        <v>450</v>
      </c>
    </row>
    <row r="11" spans="1:6" ht="15" thickBot="1" x14ac:dyDescent="0.35">
      <c r="B11" s="262" t="s">
        <v>534</v>
      </c>
      <c r="C11" s="85">
        <v>0</v>
      </c>
      <c r="D11" s="85" t="s">
        <v>61</v>
      </c>
      <c r="E11" s="59" t="s">
        <v>61</v>
      </c>
      <c r="F11" s="59" t="s">
        <v>61</v>
      </c>
    </row>
    <row r="12" spans="1:6" ht="15" thickBot="1" x14ac:dyDescent="0.35">
      <c r="B12" s="259" t="s">
        <v>113</v>
      </c>
      <c r="C12" s="86">
        <v>0</v>
      </c>
      <c r="D12" s="80" t="s">
        <v>61</v>
      </c>
      <c r="E12" s="87">
        <v>6000</v>
      </c>
      <c r="F12" s="58">
        <v>0</v>
      </c>
    </row>
    <row r="13" spans="1:6" ht="15" thickBot="1" x14ac:dyDescent="0.35">
      <c r="B13" s="262" t="s">
        <v>115</v>
      </c>
      <c r="C13" s="85">
        <v>0</v>
      </c>
      <c r="D13" s="85" t="s">
        <v>61</v>
      </c>
      <c r="E13" s="88">
        <v>4000</v>
      </c>
      <c r="F13" s="59">
        <v>0</v>
      </c>
    </row>
    <row r="18" spans="2:2" x14ac:dyDescent="0.3">
      <c r="B18" s="327"/>
    </row>
  </sheetData>
  <mergeCells count="3">
    <mergeCell ref="B2:F2"/>
    <mergeCell ref="B3:F3"/>
    <mergeCell ref="B4:F4"/>
  </mergeCells>
  <hyperlinks>
    <hyperlink ref="A1" location="ÍNDICE!A1" display="ÍNDICE" xr:uid="{EB0129A2-8E54-401C-AE7C-3995DC4B850E}"/>
  </hyperlinks>
  <pageMargins left="0.7" right="0.7" top="0.75" bottom="0.75" header="0.3" footer="0.3"/>
  <pageSetup paperSize="9" orientation="portrait"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F0D449-2AC3-460B-9E7D-B9443E5BB3ED}">
  <sheetPr codeName="Hoja76">
    <tabColor rgb="FF83082A"/>
  </sheetPr>
  <dimension ref="A1:B6"/>
  <sheetViews>
    <sheetView topLeftCell="B1" zoomScaleNormal="100" workbookViewId="0">
      <selection activeCell="A2" sqref="A2"/>
    </sheetView>
  </sheetViews>
  <sheetFormatPr baseColWidth="10" defaultColWidth="11.42578125" defaultRowHeight="15" x14ac:dyDescent="0.25"/>
  <cols>
    <col min="1" max="1" width="52.42578125" style="487" bestFit="1" customWidth="1"/>
    <col min="2" max="2" width="193.42578125" style="488" customWidth="1"/>
    <col min="3" max="16384" width="11.42578125" style="487"/>
  </cols>
  <sheetData>
    <row r="1" spans="1:2" x14ac:dyDescent="0.25">
      <c r="A1" s="503"/>
      <c r="B1" s="54"/>
    </row>
    <row r="2" spans="1:2" ht="36.75" x14ac:dyDescent="0.25">
      <c r="A2" s="132" t="s">
        <v>17</v>
      </c>
      <c r="B2" s="133"/>
    </row>
    <row r="3" spans="1:2" ht="36.75" x14ac:dyDescent="0.25">
      <c r="A3" s="132"/>
      <c r="B3" s="329"/>
    </row>
    <row r="4" spans="1:2" ht="73.5" x14ac:dyDescent="0.25">
      <c r="A4" s="132" t="s">
        <v>18</v>
      </c>
      <c r="B4" s="136" t="s">
        <v>25</v>
      </c>
    </row>
    <row r="5" spans="1:2" ht="36.75" x14ac:dyDescent="0.25">
      <c r="A5" s="132"/>
      <c r="B5" s="135"/>
    </row>
    <row r="6" spans="1:2" ht="36.75" x14ac:dyDescent="0.25">
      <c r="A6" s="132"/>
      <c r="B6" s="136" t="s">
        <v>537</v>
      </c>
    </row>
  </sheetData>
  <pageMargins left="0.7" right="0.7" top="0.75" bottom="0.75" header="0.3" footer="0.3"/>
  <pageSetup paperSize="9" orientation="portrait"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81A11-4DF0-4C45-880C-73AB4ED2DA62}">
  <sheetPr codeName="Hoja80"/>
  <dimension ref="A1:M10"/>
  <sheetViews>
    <sheetView showGridLines="0" zoomScaleNormal="100" workbookViewId="0"/>
  </sheetViews>
  <sheetFormatPr baseColWidth="10" defaultColWidth="8.85546875" defaultRowHeight="14.25" x14ac:dyDescent="0.3"/>
  <cols>
    <col min="1" max="1" width="12.42578125" style="51" customWidth="1"/>
    <col min="2" max="2" width="90.7109375" style="51" customWidth="1"/>
    <col min="3" max="3" width="20.140625" style="51" customWidth="1"/>
    <col min="4" max="4" width="19.42578125" style="51" customWidth="1"/>
    <col min="5" max="12" width="20.140625" style="51" customWidth="1"/>
    <col min="13" max="16384" width="8.85546875" style="51"/>
  </cols>
  <sheetData>
    <row r="1" spans="1:13" s="33" customFormat="1" ht="13.5" x14ac:dyDescent="0.25">
      <c r="A1" s="503" t="s">
        <v>23</v>
      </c>
    </row>
    <row r="2" spans="1:13" s="144" customFormat="1" ht="33" x14ac:dyDescent="0.25">
      <c r="B2" s="161" t="s">
        <v>908</v>
      </c>
    </row>
    <row r="3" spans="1:13" ht="28.5" x14ac:dyDescent="0.3">
      <c r="B3" s="415" t="s">
        <v>1048</v>
      </c>
    </row>
    <row r="4" spans="1:13" x14ac:dyDescent="0.3">
      <c r="B4" s="217"/>
      <c r="D4" s="637"/>
      <c r="E4" s="637"/>
      <c r="F4" s="637"/>
      <c r="G4" s="637"/>
      <c r="H4" s="637"/>
      <c r="I4" s="637"/>
      <c r="J4" s="637"/>
      <c r="K4" s="637"/>
      <c r="L4" s="637"/>
    </row>
    <row r="5" spans="1:13" ht="39.75" customHeight="1" x14ac:dyDescent="0.3">
      <c r="D5" s="413"/>
      <c r="E5" s="413" t="s">
        <v>505</v>
      </c>
      <c r="F5" s="413" t="s">
        <v>591</v>
      </c>
      <c r="G5" s="322"/>
      <c r="H5" s="322"/>
      <c r="I5" s="322"/>
      <c r="J5" s="322"/>
      <c r="K5" s="322"/>
      <c r="L5" s="322"/>
      <c r="M5" s="118"/>
    </row>
    <row r="6" spans="1:13" x14ac:dyDescent="0.3">
      <c r="D6" s="372" t="s">
        <v>504</v>
      </c>
      <c r="E6" s="406">
        <v>4.4000000000000004</v>
      </c>
      <c r="F6" s="406">
        <v>4.2</v>
      </c>
      <c r="G6" s="323"/>
      <c r="H6" s="324"/>
      <c r="I6" s="324"/>
      <c r="J6" s="323"/>
      <c r="K6" s="323"/>
      <c r="L6" s="323"/>
    </row>
    <row r="7" spans="1:13" x14ac:dyDescent="0.3">
      <c r="E7" s="325"/>
      <c r="F7" s="243"/>
      <c r="G7" s="482"/>
      <c r="H7" s="324"/>
      <c r="I7" s="324"/>
      <c r="J7" s="323"/>
      <c r="K7" s="323"/>
      <c r="L7" s="323"/>
    </row>
    <row r="8" spans="1:13" x14ac:dyDescent="0.3">
      <c r="E8" s="325"/>
      <c r="F8" s="243"/>
      <c r="G8" s="323"/>
      <c r="H8" s="324"/>
      <c r="I8" s="324"/>
      <c r="J8" s="323"/>
      <c r="K8" s="323"/>
      <c r="L8" s="323"/>
    </row>
    <row r="9" spans="1:13" x14ac:dyDescent="0.3">
      <c r="E9" s="325"/>
      <c r="F9" s="243"/>
      <c r="G9" s="323"/>
      <c r="H9" s="324"/>
      <c r="I9" s="324"/>
      <c r="J9" s="323"/>
      <c r="K9" s="323"/>
      <c r="L9" s="323"/>
    </row>
    <row r="10" spans="1:13" x14ac:dyDescent="0.3">
      <c r="E10" s="325"/>
      <c r="F10" s="243"/>
      <c r="G10" s="323"/>
      <c r="H10" s="324"/>
      <c r="I10" s="324"/>
      <c r="J10" s="323"/>
      <c r="K10" s="323"/>
      <c r="L10" s="323"/>
    </row>
  </sheetData>
  <mergeCells count="1">
    <mergeCell ref="D4:L4"/>
  </mergeCells>
  <conditionalFormatting sqref="D6:F6">
    <cfRule type="containsText" dxfId="31" priority="3" operator="containsText" text="Extremadura">
      <formula>NOT(ISERROR(SEARCH("Extremadura",D6)))</formula>
    </cfRule>
    <cfRule type="containsText" dxfId="30" priority="4" operator="containsText" text="Total">
      <formula>NOT(ISERROR(SEARCH("Total",D6)))</formula>
    </cfRule>
  </conditionalFormatting>
  <conditionalFormatting sqref="E6:F6">
    <cfRule type="expression" dxfId="29" priority="1">
      <formula>$C9="Extremadura"</formula>
    </cfRule>
    <cfRule type="expression" dxfId="28" priority="2">
      <formula>$C9="Total"</formula>
    </cfRule>
  </conditionalFormatting>
  <hyperlinks>
    <hyperlink ref="A1" location="ÍNDICE!A1" display="ÍNDICE" xr:uid="{44A0EAB4-F6B1-4E66-B1F4-5666C353710D}"/>
  </hyperlinks>
  <pageMargins left="0.7" right="0.7" top="0.75" bottom="0.75" header="0.3" footer="0.3"/>
  <pageSetup paperSize="9" orientation="portrait" r:id="rId1"/>
  <drawing r:id="rId2"/>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B421B-FA44-4DDF-93CD-2A95E958DA2B}">
  <sheetPr codeName="Sheet4"/>
  <dimension ref="A1:F7"/>
  <sheetViews>
    <sheetView zoomScaleNormal="100" workbookViewId="0"/>
  </sheetViews>
  <sheetFormatPr baseColWidth="10" defaultColWidth="8.85546875" defaultRowHeight="14.25" x14ac:dyDescent="0.3"/>
  <cols>
    <col min="1" max="1" width="8.85546875" style="51"/>
    <col min="2" max="2" width="90.7109375" style="51" customWidth="1"/>
    <col min="3" max="3" width="8.85546875" style="51" customWidth="1"/>
    <col min="4" max="4" width="15.85546875" style="51" customWidth="1"/>
    <col min="5" max="5" width="16" style="51" customWidth="1"/>
    <col min="6" max="6" width="16.42578125" style="51" customWidth="1"/>
    <col min="7" max="9" width="8.85546875" style="51"/>
    <col min="10" max="14" width="8.85546875" style="51" customWidth="1"/>
    <col min="15" max="16384" width="8.85546875" style="51"/>
  </cols>
  <sheetData>
    <row r="1" spans="1:6" s="33" customFormat="1" ht="13.5" x14ac:dyDescent="0.25">
      <c r="A1" s="503" t="s">
        <v>23</v>
      </c>
    </row>
    <row r="2" spans="1:6" s="144" customFormat="1" ht="59.1" customHeight="1" x14ac:dyDescent="0.25">
      <c r="B2" s="101" t="s">
        <v>909</v>
      </c>
    </row>
    <row r="3" spans="1:6" ht="42.75" x14ac:dyDescent="0.3">
      <c r="B3" s="278" t="s">
        <v>1052</v>
      </c>
    </row>
    <row r="4" spans="1:6" x14ac:dyDescent="0.3">
      <c r="B4" s="217"/>
      <c r="D4" s="413" t="s">
        <v>24</v>
      </c>
      <c r="E4" s="413" t="s">
        <v>127</v>
      </c>
      <c r="F4" s="310" t="s">
        <v>128</v>
      </c>
    </row>
    <row r="5" spans="1:6" x14ac:dyDescent="0.3">
      <c r="D5" s="387" t="s">
        <v>125</v>
      </c>
      <c r="E5" s="405">
        <v>267636.16620000004</v>
      </c>
      <c r="F5" s="405">
        <v>119047.14120000003</v>
      </c>
    </row>
    <row r="6" spans="1:6" x14ac:dyDescent="0.3">
      <c r="D6" s="387" t="s">
        <v>126</v>
      </c>
      <c r="E6" s="405">
        <v>249684</v>
      </c>
      <c r="F6" s="405">
        <v>130812.78</v>
      </c>
    </row>
    <row r="7" spans="1:6" x14ac:dyDescent="0.3">
      <c r="D7" s="389" t="s">
        <v>100</v>
      </c>
      <c r="E7" s="427">
        <f>SUM(E5:E6)</f>
        <v>517320.16620000004</v>
      </c>
      <c r="F7" s="427">
        <f>SUM(F5:F6)</f>
        <v>249859.92120000004</v>
      </c>
    </row>
  </sheetData>
  <conditionalFormatting sqref="D6:E6">
    <cfRule type="containsText" dxfId="27" priority="13" operator="containsText" text="Extremadura">
      <formula>NOT(ISERROR(SEARCH("Extremadura",D6)))</formula>
    </cfRule>
    <cfRule type="containsText" dxfId="26" priority="14" operator="containsText" text="Total">
      <formula>NOT(ISERROR(SEARCH("Total",D6)))</formula>
    </cfRule>
  </conditionalFormatting>
  <conditionalFormatting sqref="D5:F7">
    <cfRule type="containsText" dxfId="25" priority="3" operator="containsText" text="Extremadura">
      <formula>NOT(ISERROR(SEARCH("Extremadura",D5)))</formula>
    </cfRule>
    <cfRule type="containsText" dxfId="24" priority="4" operator="containsText" text="Total">
      <formula>NOT(ISERROR(SEARCH("Total",D5)))</formula>
    </cfRule>
  </conditionalFormatting>
  <conditionalFormatting sqref="E6">
    <cfRule type="expression" dxfId="23" priority="11">
      <formula>#REF!="Extremadura"</formula>
    </cfRule>
    <cfRule type="expression" dxfId="22" priority="12">
      <formula>#REF!="Total"</formula>
    </cfRule>
  </conditionalFormatting>
  <conditionalFormatting sqref="E5:F7">
    <cfRule type="expression" dxfId="21" priority="1">
      <formula>$C8="Extremadura"</formula>
    </cfRule>
    <cfRule type="expression" dxfId="20" priority="2">
      <formula>$C8="Total"</formula>
    </cfRule>
  </conditionalFormatting>
  <conditionalFormatting sqref="F5:F6">
    <cfRule type="expression" dxfId="19" priority="7">
      <formula>#REF!="Extremadura"</formula>
    </cfRule>
    <cfRule type="expression" dxfId="18" priority="8">
      <formula>#REF!="Total"</formula>
    </cfRule>
    <cfRule type="containsText" dxfId="17" priority="9" operator="containsText" text="Extremadura">
      <formula>NOT(ISERROR(SEARCH("Extremadura",F5)))</formula>
    </cfRule>
    <cfRule type="containsText" dxfId="16" priority="10" operator="containsText" text="Total">
      <formula>NOT(ISERROR(SEARCH("Total",F5)))</formula>
    </cfRule>
  </conditionalFormatting>
  <hyperlinks>
    <hyperlink ref="A1" location="ÍNDICE!A1" display="ÍNDICE" xr:uid="{A7C4CF25-9D60-426A-A5E4-176B8676E401}"/>
  </hyperlinks>
  <pageMargins left="0.7" right="0.7" top="0.75" bottom="0.75" header="0.3" footer="0.3"/>
  <pageSetup paperSize="9" orientation="portrait" r:id="rId1"/>
  <drawing r:id="rId2"/>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13F4B-6BA3-4EF0-859B-B8FC3E5BB01A}">
  <sheetPr codeName="Sheet3"/>
  <dimension ref="A1:F8"/>
  <sheetViews>
    <sheetView zoomScaleNormal="100" workbookViewId="0"/>
  </sheetViews>
  <sheetFormatPr baseColWidth="10" defaultColWidth="8.85546875" defaultRowHeight="14.25" x14ac:dyDescent="0.3"/>
  <cols>
    <col min="1" max="1" width="8.85546875" style="51"/>
    <col min="2" max="2" width="90.7109375" style="51" customWidth="1"/>
    <col min="3" max="3" width="8.85546875" style="51" customWidth="1"/>
    <col min="4" max="6" width="15.85546875" style="51" customWidth="1"/>
    <col min="7" max="9" width="8.85546875" style="51"/>
    <col min="10" max="14" width="8.85546875" style="51" customWidth="1"/>
    <col min="15" max="16384" width="8.85546875" style="51"/>
  </cols>
  <sheetData>
    <row r="1" spans="1:6" s="33" customFormat="1" ht="13.5" x14ac:dyDescent="0.25">
      <c r="A1" s="503" t="s">
        <v>23</v>
      </c>
    </row>
    <row r="2" spans="1:6" s="144" customFormat="1" ht="59.1" customHeight="1" x14ac:dyDescent="0.25">
      <c r="B2" s="101" t="s">
        <v>910</v>
      </c>
    </row>
    <row r="3" spans="1:6" ht="42.75" x14ac:dyDescent="0.3">
      <c r="B3" s="199" t="s">
        <v>1051</v>
      </c>
    </row>
    <row r="4" spans="1:6" x14ac:dyDescent="0.3">
      <c r="B4" s="217"/>
    </row>
    <row r="5" spans="1:6" x14ac:dyDescent="0.3">
      <c r="D5" s="413" t="s">
        <v>24</v>
      </c>
      <c r="E5" s="413" t="s">
        <v>127</v>
      </c>
      <c r="F5" s="310" t="s">
        <v>128</v>
      </c>
    </row>
    <row r="6" spans="1:6" x14ac:dyDescent="0.3">
      <c r="D6" s="387" t="s">
        <v>125</v>
      </c>
      <c r="E6" s="405">
        <v>267636.16620000004</v>
      </c>
      <c r="F6" s="405">
        <v>119047.14120000003</v>
      </c>
    </row>
    <row r="7" spans="1:6" x14ac:dyDescent="0.3">
      <c r="D7" s="387" t="s">
        <v>126</v>
      </c>
      <c r="E7" s="405">
        <v>249684</v>
      </c>
      <c r="F7" s="405">
        <v>130812.78</v>
      </c>
    </row>
    <row r="8" spans="1:6" x14ac:dyDescent="0.3">
      <c r="D8" s="389" t="s">
        <v>100</v>
      </c>
      <c r="E8" s="427">
        <f>SUM(E6:E7)</f>
        <v>517320.16620000004</v>
      </c>
      <c r="F8" s="427">
        <f>SUM(F6:F7)</f>
        <v>249859.92120000004</v>
      </c>
    </row>
  </sheetData>
  <conditionalFormatting sqref="D7:E7">
    <cfRule type="containsText" dxfId="15" priority="17" operator="containsText" text="Extremadura">
      <formula>NOT(ISERROR(SEARCH("Extremadura",D7)))</formula>
    </cfRule>
    <cfRule type="containsText" dxfId="14" priority="18" operator="containsText" text="Total">
      <formula>NOT(ISERROR(SEARCH("Total",D7)))</formula>
    </cfRule>
  </conditionalFormatting>
  <conditionalFormatting sqref="D6:F8">
    <cfRule type="containsText" dxfId="13" priority="3" operator="containsText" text="Extremadura">
      <formula>NOT(ISERROR(SEARCH("Extremadura",D6)))</formula>
    </cfRule>
    <cfRule type="containsText" dxfId="12" priority="4" operator="containsText" text="Total">
      <formula>NOT(ISERROR(SEARCH("Total",D6)))</formula>
    </cfRule>
  </conditionalFormatting>
  <conditionalFormatting sqref="E7">
    <cfRule type="expression" dxfId="11" priority="15">
      <formula>#REF!="Extremadura"</formula>
    </cfRule>
    <cfRule type="expression" dxfId="10" priority="16">
      <formula>#REF!="Total"</formula>
    </cfRule>
  </conditionalFormatting>
  <conditionalFormatting sqref="E6:F8">
    <cfRule type="expression" dxfId="9" priority="1">
      <formula>$C9="Extremadura"</formula>
    </cfRule>
    <cfRule type="expression" dxfId="8" priority="2">
      <formula>$C9="Total"</formula>
    </cfRule>
  </conditionalFormatting>
  <conditionalFormatting sqref="F6:F7">
    <cfRule type="expression" dxfId="7" priority="7">
      <formula>#REF!="Extremadura"</formula>
    </cfRule>
    <cfRule type="expression" dxfId="6" priority="8">
      <formula>#REF!="Total"</formula>
    </cfRule>
    <cfRule type="containsText" dxfId="5" priority="9" operator="containsText" text="Extremadura">
      <formula>NOT(ISERROR(SEARCH("Extremadura",F6)))</formula>
    </cfRule>
    <cfRule type="containsText" dxfId="4" priority="10" operator="containsText" text="Total">
      <formula>NOT(ISERROR(SEARCH("Total",F6)))</formula>
    </cfRule>
  </conditionalFormatting>
  <hyperlinks>
    <hyperlink ref="A1" location="ÍNDICE!A1" display="ÍNDICE" xr:uid="{44602B96-4015-4B38-8CC1-CC3E82473AF3}"/>
  </hyperlinks>
  <pageMargins left="0.7" right="0.7" top="0.75" bottom="0.75" header="0.3" footer="0.3"/>
  <pageSetup paperSize="9" orientation="portrait" r:id="rId1"/>
  <drawing r:id="rId2"/>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9C869-E15D-4563-867C-94F6288C16A4}">
  <sheetPr codeName="Hoja81"/>
  <dimension ref="A1:G14"/>
  <sheetViews>
    <sheetView showGridLines="0" zoomScaleNormal="100" workbookViewId="0"/>
  </sheetViews>
  <sheetFormatPr baseColWidth="10" defaultColWidth="8.85546875" defaultRowHeight="14.25" x14ac:dyDescent="0.3"/>
  <cols>
    <col min="1" max="1" width="8.85546875" style="51"/>
    <col min="2" max="2" width="29.7109375" style="51" customWidth="1"/>
    <col min="3" max="7" width="11.140625" style="51" customWidth="1"/>
    <col min="8" max="16384" width="8.85546875" style="51"/>
  </cols>
  <sheetData>
    <row r="1" spans="1:7" s="33" customFormat="1" ht="13.5" x14ac:dyDescent="0.25">
      <c r="A1" s="503" t="s">
        <v>23</v>
      </c>
    </row>
    <row r="2" spans="1:7" s="144" customFormat="1" ht="65.099999999999994" customHeight="1" x14ac:dyDescent="0.25">
      <c r="B2" s="571" t="s">
        <v>852</v>
      </c>
      <c r="C2" s="571"/>
      <c r="D2" s="571"/>
      <c r="E2" s="571"/>
      <c r="F2" s="571"/>
      <c r="G2" s="571"/>
    </row>
    <row r="3" spans="1:7" ht="72.599999999999994" customHeight="1" x14ac:dyDescent="0.3">
      <c r="B3" s="631" t="s">
        <v>1050</v>
      </c>
      <c r="C3" s="631"/>
      <c r="D3" s="631"/>
      <c r="E3" s="631"/>
      <c r="F3" s="631"/>
      <c r="G3" s="631"/>
    </row>
    <row r="4" spans="1:7" x14ac:dyDescent="0.3">
      <c r="B4" s="499"/>
      <c r="C4" s="500" t="s">
        <v>506</v>
      </c>
      <c r="D4" s="501" t="s">
        <v>507</v>
      </c>
      <c r="E4" s="501" t="s">
        <v>508</v>
      </c>
      <c r="F4" s="501" t="s">
        <v>509</v>
      </c>
      <c r="G4" s="502" t="s">
        <v>510</v>
      </c>
    </row>
    <row r="5" spans="1:7" ht="21" customHeight="1" thickBot="1" x14ac:dyDescent="0.35">
      <c r="B5" s="102" t="s">
        <v>511</v>
      </c>
      <c r="C5" s="103">
        <v>2769727</v>
      </c>
      <c r="D5" s="104"/>
      <c r="E5" s="104"/>
      <c r="F5" s="104"/>
      <c r="G5" s="104"/>
    </row>
    <row r="6" spans="1:7" ht="21" customHeight="1" thickBot="1" x14ac:dyDescent="0.35">
      <c r="B6" s="102" t="s">
        <v>512</v>
      </c>
      <c r="C6" s="103">
        <v>194461</v>
      </c>
      <c r="D6" s="103">
        <v>194461</v>
      </c>
      <c r="E6" s="103">
        <v>194461</v>
      </c>
      <c r="F6" s="103">
        <v>194461</v>
      </c>
      <c r="G6" s="103">
        <v>194461</v>
      </c>
    </row>
    <row r="7" spans="1:7" ht="21" customHeight="1" thickBot="1" x14ac:dyDescent="0.35">
      <c r="B7" s="105" t="s">
        <v>513</v>
      </c>
      <c r="C7" s="106">
        <v>694334</v>
      </c>
      <c r="D7" s="106">
        <v>694334</v>
      </c>
      <c r="E7" s="106">
        <v>694334</v>
      </c>
      <c r="F7" s="106">
        <v>694334</v>
      </c>
      <c r="G7" s="106">
        <v>694334</v>
      </c>
    </row>
    <row r="8" spans="1:7" ht="21" customHeight="1" thickTop="1" thickBot="1" x14ac:dyDescent="0.35">
      <c r="B8" s="102" t="s">
        <v>514</v>
      </c>
      <c r="C8" s="103">
        <v>-2607589</v>
      </c>
      <c r="D8" s="103">
        <v>1233896</v>
      </c>
      <c r="E8" s="103">
        <v>1233896</v>
      </c>
      <c r="F8" s="103">
        <v>1233896</v>
      </c>
      <c r="G8" s="103">
        <v>1233896</v>
      </c>
    </row>
    <row r="9" spans="1:7" ht="21" customHeight="1" thickBot="1" x14ac:dyDescent="0.35">
      <c r="B9" s="107" t="s">
        <v>515</v>
      </c>
      <c r="C9" s="108">
        <v>-2075393</v>
      </c>
      <c r="D9" s="108">
        <v>-1381060</v>
      </c>
      <c r="E9" s="108">
        <v>-686726</v>
      </c>
      <c r="F9" s="108">
        <v>7608</v>
      </c>
      <c r="G9" s="108">
        <v>701942</v>
      </c>
    </row>
    <row r="10" spans="1:7" ht="15" thickTop="1" x14ac:dyDescent="0.3"/>
    <row r="14" spans="1:7" x14ac:dyDescent="0.3">
      <c r="B14" s="327"/>
    </row>
  </sheetData>
  <mergeCells count="2">
    <mergeCell ref="B2:G2"/>
    <mergeCell ref="B3:G3"/>
  </mergeCells>
  <hyperlinks>
    <hyperlink ref="A1" location="ÍNDICE!A1" display="ÍNDICE" xr:uid="{7CFEC546-EF56-4295-B94B-4D56974E6C89}"/>
  </hyperlinks>
  <pageMargins left="0.7" right="0.7" top="0.75" bottom="0.75" header="0.3" footer="0.3"/>
  <pageSetup paperSize="9" orientation="portrait"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21C8F-8F46-4AFB-B910-6D756705348B}">
  <sheetPr codeName="Hoja85"/>
  <dimension ref="A1:L13"/>
  <sheetViews>
    <sheetView zoomScaleNormal="100" workbookViewId="0">
      <selection activeCell="A2" sqref="A2"/>
    </sheetView>
  </sheetViews>
  <sheetFormatPr baseColWidth="10" defaultColWidth="8.85546875" defaultRowHeight="14.25" x14ac:dyDescent="0.3"/>
  <cols>
    <col min="1" max="1" width="8.85546875" style="51"/>
    <col min="2" max="2" width="41.85546875" style="51" customWidth="1"/>
    <col min="3" max="3" width="17.42578125" style="51" customWidth="1"/>
    <col min="4" max="4" width="24.28515625" style="51" customWidth="1"/>
    <col min="5" max="6" width="8.85546875" style="51" customWidth="1"/>
    <col min="7" max="16384" width="8.85546875" style="51"/>
  </cols>
  <sheetData>
    <row r="1" spans="1:12" s="33" customFormat="1" ht="13.5" x14ac:dyDescent="0.25">
      <c r="A1" s="503" t="s">
        <v>23</v>
      </c>
    </row>
    <row r="2" spans="1:12" s="144" customFormat="1" ht="47.45" customHeight="1" x14ac:dyDescent="0.25">
      <c r="B2" s="571" t="s">
        <v>853</v>
      </c>
      <c r="C2" s="571"/>
      <c r="D2" s="571"/>
    </row>
    <row r="3" spans="1:12" ht="23.45" customHeight="1" thickBot="1" x14ac:dyDescent="0.35">
      <c r="B3" s="638" t="s">
        <v>1026</v>
      </c>
      <c r="C3" s="638"/>
      <c r="D3" s="638"/>
    </row>
    <row r="4" spans="1:12" ht="54.75" thickBot="1" x14ac:dyDescent="0.35">
      <c r="B4" s="311" t="s">
        <v>516</v>
      </c>
      <c r="C4" s="312" t="s">
        <v>517</v>
      </c>
      <c r="D4" s="312" t="s">
        <v>518</v>
      </c>
    </row>
    <row r="5" spans="1:12" x14ac:dyDescent="0.3">
      <c r="B5" s="313" t="s">
        <v>519</v>
      </c>
      <c r="C5" s="314">
        <v>7.688243457405818</v>
      </c>
      <c r="D5" s="315">
        <v>2.1021314520714297E-2</v>
      </c>
    </row>
    <row r="6" spans="1:12" ht="27" x14ac:dyDescent="0.3">
      <c r="B6" s="316" t="s">
        <v>641</v>
      </c>
      <c r="C6" s="317">
        <v>24.8341845083911</v>
      </c>
      <c r="D6" s="318">
        <v>6.7902012508913201E-2</v>
      </c>
    </row>
    <row r="7" spans="1:12" ht="15" thickBot="1" x14ac:dyDescent="0.35">
      <c r="B7" s="319" t="s">
        <v>520</v>
      </c>
      <c r="C7" s="320">
        <v>21.198572137460623</v>
      </c>
      <c r="D7" s="321">
        <v>5.7961464768959484E-2</v>
      </c>
    </row>
    <row r="8" spans="1:12" x14ac:dyDescent="0.3">
      <c r="D8" s="124"/>
    </row>
    <row r="9" spans="1:12" x14ac:dyDescent="0.3">
      <c r="B9" s="327"/>
      <c r="C9" s="327"/>
      <c r="D9" s="327"/>
      <c r="E9" s="327"/>
      <c r="F9" s="327"/>
      <c r="G9" s="327"/>
      <c r="H9" s="327"/>
      <c r="I9" s="327"/>
      <c r="J9" s="327"/>
      <c r="K9" s="327"/>
      <c r="L9" s="327"/>
    </row>
    <row r="10" spans="1:12" x14ac:dyDescent="0.3">
      <c r="B10" s="327"/>
      <c r="C10" s="327"/>
      <c r="D10" s="327"/>
      <c r="E10" s="327"/>
      <c r="F10" s="327"/>
      <c r="G10" s="327"/>
      <c r="H10" s="327"/>
      <c r="I10" s="327"/>
      <c r="J10" s="327"/>
      <c r="K10" s="327"/>
      <c r="L10" s="327"/>
    </row>
    <row r="11" spans="1:12" x14ac:dyDescent="0.3">
      <c r="B11" s="327"/>
      <c r="C11" s="327"/>
      <c r="D11" s="327"/>
      <c r="E11" s="327"/>
      <c r="F11" s="327"/>
      <c r="G11" s="327"/>
      <c r="H11" s="327"/>
      <c r="I11" s="327"/>
      <c r="J11" s="327"/>
      <c r="K11" s="327"/>
      <c r="L11" s="327"/>
    </row>
    <row r="13" spans="1:12" x14ac:dyDescent="0.3">
      <c r="B13" s="327"/>
    </row>
  </sheetData>
  <mergeCells count="2">
    <mergeCell ref="B2:D2"/>
    <mergeCell ref="B3:D3"/>
  </mergeCells>
  <hyperlinks>
    <hyperlink ref="A1" location="ÍNDICE!A1" display="ÍNDICE" xr:uid="{FC7F538F-824D-4A8D-8C11-6E647631A70F}"/>
  </hyperlinks>
  <pageMargins left="0.7" right="0.7" top="0.75" bottom="0.75" header="0.3" footer="0.3"/>
  <pageSetup paperSize="9" orientation="portrait"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4F95D-B9A5-449E-B08A-DAA2575817A5}">
  <sheetPr codeName="Sheet126"/>
  <dimension ref="A1:N20"/>
  <sheetViews>
    <sheetView topLeftCell="C1" zoomScaleNormal="100" workbookViewId="0">
      <selection activeCell="A2" sqref="A2"/>
    </sheetView>
  </sheetViews>
  <sheetFormatPr baseColWidth="10" defaultColWidth="8.85546875" defaultRowHeight="14.25" x14ac:dyDescent="0.3"/>
  <cols>
    <col min="1" max="1" width="8.85546875" style="51"/>
    <col min="2" max="2" width="90.7109375" style="51" customWidth="1"/>
    <col min="3" max="3" width="8.85546875" style="51"/>
    <col min="4" max="4" width="31.28515625" style="51" customWidth="1"/>
    <col min="5" max="5" width="18" style="51" customWidth="1"/>
    <col min="6" max="16384" width="8.85546875" style="51"/>
  </cols>
  <sheetData>
    <row r="1" spans="1:14" s="33" customFormat="1" ht="13.5" x14ac:dyDescent="0.25">
      <c r="A1" s="503" t="s">
        <v>23</v>
      </c>
    </row>
    <row r="2" spans="1:14" s="144" customFormat="1" ht="33" x14ac:dyDescent="0.25">
      <c r="B2" s="161" t="s">
        <v>911</v>
      </c>
      <c r="C2" s="167"/>
      <c r="D2" s="167"/>
      <c r="E2" s="167"/>
      <c r="F2" s="167"/>
      <c r="G2" s="167"/>
      <c r="H2" s="167"/>
      <c r="I2" s="167"/>
      <c r="J2" s="167"/>
      <c r="K2" s="167"/>
      <c r="L2" s="167"/>
      <c r="M2" s="167"/>
      <c r="N2" s="167"/>
    </row>
    <row r="3" spans="1:14" x14ac:dyDescent="0.3">
      <c r="B3" s="217" t="s">
        <v>1049</v>
      </c>
    </row>
    <row r="4" spans="1:14" x14ac:dyDescent="0.3">
      <c r="B4" s="217"/>
    </row>
    <row r="5" spans="1:14" x14ac:dyDescent="0.3">
      <c r="D5" s="413" t="s">
        <v>142</v>
      </c>
      <c r="E5" s="464" t="s">
        <v>636</v>
      </c>
    </row>
    <row r="6" spans="1:14" x14ac:dyDescent="0.3">
      <c r="D6" s="463" t="s">
        <v>638</v>
      </c>
      <c r="E6" s="465">
        <v>14971062.894999959</v>
      </c>
    </row>
    <row r="7" spans="1:14" x14ac:dyDescent="0.3">
      <c r="D7" s="463" t="s">
        <v>637</v>
      </c>
      <c r="E7" s="465">
        <v>4682064.6193030002</v>
      </c>
    </row>
    <row r="8" spans="1:14" x14ac:dyDescent="0.3">
      <c r="D8" s="463" t="s">
        <v>639</v>
      </c>
      <c r="E8" s="465">
        <v>19653127.514302954</v>
      </c>
    </row>
    <row r="19" spans="4:4" x14ac:dyDescent="0.3">
      <c r="D19" s="119"/>
    </row>
    <row r="20" spans="4:4" x14ac:dyDescent="0.3">
      <c r="D20"/>
    </row>
  </sheetData>
  <conditionalFormatting sqref="D6:E8">
    <cfRule type="containsText" dxfId="3" priority="3" operator="containsText" text="Extremadura">
      <formula>NOT(ISERROR(SEARCH("Extremadura",D6)))</formula>
    </cfRule>
    <cfRule type="containsText" dxfId="2" priority="4" operator="containsText" text="Total">
      <formula>NOT(ISERROR(SEARCH("Total",D6)))</formula>
    </cfRule>
  </conditionalFormatting>
  <conditionalFormatting sqref="E6:E8">
    <cfRule type="expression" dxfId="1" priority="1">
      <formula>$C9="Extremadura"</formula>
    </cfRule>
    <cfRule type="expression" dxfId="0" priority="2">
      <formula>$C9="Total"</formula>
    </cfRule>
  </conditionalFormatting>
  <hyperlinks>
    <hyperlink ref="A1" location="ÍNDICE!A1" display="ÍNDICE" xr:uid="{257018C1-F688-4CB3-8908-BEC08C137370}"/>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19A24-9DCD-41A7-A632-0022C8B79A5D}">
  <sheetPr codeName="Sheet16"/>
  <dimension ref="A1:K4"/>
  <sheetViews>
    <sheetView zoomScaleNormal="100" workbookViewId="0"/>
  </sheetViews>
  <sheetFormatPr baseColWidth="10" defaultColWidth="8.85546875" defaultRowHeight="14.25" x14ac:dyDescent="0.3"/>
  <cols>
    <col min="1" max="1" width="8.85546875" style="51"/>
    <col min="2" max="2" width="109.42578125" style="51" customWidth="1"/>
    <col min="3" max="16384" width="8.85546875" style="51"/>
  </cols>
  <sheetData>
    <row r="1" spans="1:11" s="33" customFormat="1" x14ac:dyDescent="0.3">
      <c r="A1" s="503" t="s">
        <v>23</v>
      </c>
      <c r="C1" s="51"/>
      <c r="D1" s="51"/>
      <c r="E1" s="51"/>
      <c r="F1" s="51"/>
      <c r="G1" s="51"/>
      <c r="H1" s="51"/>
      <c r="I1" s="51"/>
      <c r="J1" s="51"/>
      <c r="K1" s="51"/>
    </row>
    <row r="2" spans="1:11" s="33" customFormat="1" ht="16.5" x14ac:dyDescent="0.3">
      <c r="B2" s="13" t="s">
        <v>791</v>
      </c>
      <c r="C2" s="51"/>
      <c r="D2" s="51"/>
      <c r="E2" s="51"/>
      <c r="F2" s="51"/>
      <c r="G2" s="51"/>
      <c r="H2" s="51"/>
      <c r="I2" s="51"/>
      <c r="J2" s="51"/>
      <c r="K2" s="51"/>
    </row>
    <row r="3" spans="1:11" x14ac:dyDescent="0.3">
      <c r="B3" s="217" t="s">
        <v>783</v>
      </c>
    </row>
    <row r="4" spans="1:11" x14ac:dyDescent="0.3">
      <c r="B4" s="217"/>
    </row>
  </sheetData>
  <hyperlinks>
    <hyperlink ref="A1" location="ÍNDICE!A1" display="ÍNDICE" xr:uid="{F2301465-FEE3-49B5-A806-C56BF22ED3A0}"/>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5E50F5-FD21-423D-8BDC-55082AD32AB3}">
  <sheetPr codeName="Hoja15">
    <tabColor theme="4"/>
  </sheetPr>
  <dimension ref="A1:B6"/>
  <sheetViews>
    <sheetView topLeftCell="B1" zoomScaleNormal="100" workbookViewId="0">
      <selection activeCell="A2" sqref="A2"/>
    </sheetView>
  </sheetViews>
  <sheetFormatPr baseColWidth="10" defaultColWidth="11.42578125" defaultRowHeight="15" x14ac:dyDescent="0.25"/>
  <cols>
    <col min="1" max="1" width="52.42578125" style="8" bestFit="1" customWidth="1"/>
    <col min="2" max="2" width="193.42578125" style="9" customWidth="1"/>
    <col min="3" max="16384" width="11.42578125" style="8"/>
  </cols>
  <sheetData>
    <row r="1" spans="1:2" s="33" customFormat="1" ht="13.5" x14ac:dyDescent="0.25">
      <c r="B1" s="54"/>
    </row>
    <row r="2" spans="1:2" s="33" customFormat="1" ht="36.75" x14ac:dyDescent="0.25">
      <c r="A2" s="132" t="s">
        <v>17</v>
      </c>
      <c r="B2" s="133"/>
    </row>
    <row r="3" spans="1:2" s="33" customFormat="1" ht="36.75" x14ac:dyDescent="0.25">
      <c r="A3" s="132"/>
      <c r="B3" s="329"/>
    </row>
    <row r="4" spans="1:2" s="33" customFormat="1" ht="73.5" x14ac:dyDescent="0.25">
      <c r="A4" s="132" t="s">
        <v>18</v>
      </c>
      <c r="B4" s="136" t="s">
        <v>25</v>
      </c>
    </row>
    <row r="5" spans="1:2" s="33" customFormat="1" ht="36.75" x14ac:dyDescent="0.25">
      <c r="A5" s="132"/>
      <c r="B5" s="135"/>
    </row>
    <row r="6" spans="1:2" s="33" customFormat="1" ht="36.75" x14ac:dyDescent="0.25">
      <c r="A6" s="132"/>
      <c r="B6" s="136" t="s">
        <v>540</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A2A0A-7190-460E-8380-486FE562154D}">
  <sheetPr codeName="Hoja107"/>
  <dimension ref="A1:G27"/>
  <sheetViews>
    <sheetView showGridLines="0" zoomScaleNormal="100" workbookViewId="0"/>
  </sheetViews>
  <sheetFormatPr baseColWidth="10" defaultColWidth="11.42578125" defaultRowHeight="14.25" x14ac:dyDescent="0.3"/>
  <cols>
    <col min="1" max="1" width="11.42578125" style="126"/>
    <col min="2" max="2" width="90.7109375" style="126" customWidth="1"/>
    <col min="3" max="3" width="11.42578125" style="126" customWidth="1"/>
    <col min="4" max="4" width="11" style="126" customWidth="1"/>
    <col min="5" max="5" width="12.7109375" style="126" customWidth="1"/>
    <col min="6" max="6" width="12.28515625" style="126" bestFit="1" customWidth="1"/>
    <col min="7" max="16384" width="11.42578125" style="126"/>
  </cols>
  <sheetData>
    <row r="1" spans="1:7" s="15" customFormat="1" ht="15" customHeight="1" x14ac:dyDescent="0.3">
      <c r="A1" s="503" t="s">
        <v>23</v>
      </c>
    </row>
    <row r="2" spans="1:7" s="149" customFormat="1" ht="33" x14ac:dyDescent="0.25">
      <c r="B2" s="101" t="s">
        <v>792</v>
      </c>
      <c r="C2" s="101"/>
      <c r="D2" s="434"/>
      <c r="E2" s="434"/>
      <c r="F2" s="434"/>
    </row>
    <row r="3" spans="1:7" ht="14.25" customHeight="1" x14ac:dyDescent="0.3">
      <c r="B3" s="330" t="s">
        <v>1006</v>
      </c>
      <c r="C3" s="330"/>
      <c r="D3" s="433"/>
      <c r="E3" s="433"/>
      <c r="F3" s="433"/>
    </row>
    <row r="4" spans="1:7" ht="29.25" customHeight="1" x14ac:dyDescent="0.3">
      <c r="D4" s="371" t="s">
        <v>26</v>
      </c>
      <c r="E4" s="371" t="s">
        <v>40</v>
      </c>
      <c r="F4" s="371" t="s">
        <v>582</v>
      </c>
    </row>
    <row r="5" spans="1:7" x14ac:dyDescent="0.3">
      <c r="A5" s="120"/>
      <c r="D5" s="365">
        <v>2003</v>
      </c>
      <c r="E5" s="364">
        <v>45.483340409826049</v>
      </c>
      <c r="F5" s="364">
        <v>2324.3657760000001</v>
      </c>
    </row>
    <row r="6" spans="1:7" x14ac:dyDescent="0.3">
      <c r="A6" s="120"/>
      <c r="D6" s="365">
        <v>2004</v>
      </c>
      <c r="E6" s="364">
        <v>51.527851708940226</v>
      </c>
      <c r="F6" s="364">
        <v>2704.0281500000001</v>
      </c>
      <c r="G6" s="168"/>
    </row>
    <row r="7" spans="1:7" x14ac:dyDescent="0.3">
      <c r="D7" s="365">
        <v>2005</v>
      </c>
      <c r="E7" s="364">
        <v>69.942757000599428</v>
      </c>
      <c r="F7" s="364">
        <v>3257.3421250000001</v>
      </c>
      <c r="G7" s="168"/>
    </row>
    <row r="8" spans="1:7" x14ac:dyDescent="0.3">
      <c r="D8" s="365">
        <v>2006</v>
      </c>
      <c r="E8" s="364">
        <v>77.837926265781931</v>
      </c>
      <c r="F8" s="364">
        <v>3414.3609980000001</v>
      </c>
      <c r="G8" s="168"/>
    </row>
    <row r="9" spans="1:7" x14ac:dyDescent="0.3">
      <c r="D9" s="365">
        <v>2007</v>
      </c>
      <c r="E9" s="364">
        <v>81.456179254931598</v>
      </c>
      <c r="F9" s="364">
        <v>3818.5709959999999</v>
      </c>
      <c r="G9" s="168"/>
    </row>
    <row r="10" spans="1:7" x14ac:dyDescent="0.3">
      <c r="D10" s="365">
        <v>2008</v>
      </c>
      <c r="E10" s="364">
        <v>98.881158369652454</v>
      </c>
      <c r="F10" s="364">
        <v>4238.9133030000003</v>
      </c>
      <c r="G10" s="168"/>
    </row>
    <row r="11" spans="1:7" x14ac:dyDescent="0.3">
      <c r="D11" s="365">
        <v>2009</v>
      </c>
      <c r="E11" s="364">
        <v>102.12596941550666</v>
      </c>
      <c r="F11" s="364">
        <v>4703.5765140000003</v>
      </c>
      <c r="G11" s="168"/>
    </row>
    <row r="12" spans="1:7" x14ac:dyDescent="0.3">
      <c r="B12" s="128"/>
      <c r="C12" s="128"/>
      <c r="D12" s="365">
        <v>2010</v>
      </c>
      <c r="E12" s="364">
        <v>95.616770389248487</v>
      </c>
      <c r="F12" s="364">
        <v>4706.6115170000003</v>
      </c>
      <c r="G12" s="168"/>
    </row>
    <row r="13" spans="1:7" x14ac:dyDescent="0.3">
      <c r="D13" s="365">
        <v>2011</v>
      </c>
      <c r="E13" s="364">
        <v>114.70294877991566</v>
      </c>
      <c r="F13" s="364">
        <v>5059.3955720000004</v>
      </c>
      <c r="G13" s="168"/>
    </row>
    <row r="14" spans="1:7" x14ac:dyDescent="0.3">
      <c r="D14" s="365">
        <v>2012</v>
      </c>
      <c r="E14" s="364">
        <v>124.7378734372675</v>
      </c>
      <c r="F14" s="364">
        <v>5298.7857549999999</v>
      </c>
      <c r="G14" s="168"/>
    </row>
    <row r="15" spans="1:7" x14ac:dyDescent="0.3">
      <c r="D15" s="365">
        <v>2013</v>
      </c>
      <c r="E15" s="364">
        <v>133.11114932690367</v>
      </c>
      <c r="F15" s="364">
        <v>5331.0940119999996</v>
      </c>
      <c r="G15" s="168"/>
    </row>
    <row r="16" spans="1:7" x14ac:dyDescent="0.3">
      <c r="D16" s="365">
        <v>2014</v>
      </c>
      <c r="E16" s="364">
        <v>134.62420121900786</v>
      </c>
      <c r="F16" s="364">
        <v>5447.4929069999998</v>
      </c>
      <c r="G16" s="168"/>
    </row>
    <row r="17" spans="2:7" x14ac:dyDescent="0.3">
      <c r="D17" s="365">
        <v>2015</v>
      </c>
      <c r="E17" s="364">
        <v>141.84541599411492</v>
      </c>
      <c r="F17" s="364">
        <v>6879.1048499999997</v>
      </c>
      <c r="G17" s="168"/>
    </row>
    <row r="18" spans="2:7" x14ac:dyDescent="0.3">
      <c r="D18" s="365">
        <v>2016</v>
      </c>
      <c r="E18" s="364">
        <v>151.24563895851603</v>
      </c>
      <c r="F18" s="364">
        <v>6621.170666</v>
      </c>
      <c r="G18" s="168"/>
    </row>
    <row r="19" spans="2:7" x14ac:dyDescent="0.3">
      <c r="D19" s="365">
        <v>2017</v>
      </c>
      <c r="E19" s="364">
        <v>159.328746</v>
      </c>
      <c r="F19" s="364">
        <v>6093.2347259999997</v>
      </c>
      <c r="G19" s="168"/>
    </row>
    <row r="20" spans="2:7" x14ac:dyDescent="0.3">
      <c r="D20" s="365">
        <v>2018</v>
      </c>
      <c r="E20" s="364">
        <v>167.099512</v>
      </c>
      <c r="F20" s="364">
        <v>6613.4294490000002</v>
      </c>
      <c r="G20" s="168"/>
    </row>
    <row r="21" spans="2:7" x14ac:dyDescent="0.3">
      <c r="D21" s="365">
        <v>2019</v>
      </c>
      <c r="E21" s="364">
        <v>175.052381</v>
      </c>
      <c r="F21" s="364">
        <v>7373.2196350000004</v>
      </c>
      <c r="G21" s="168"/>
    </row>
    <row r="22" spans="2:7" x14ac:dyDescent="0.3">
      <c r="D22" s="365">
        <v>2020</v>
      </c>
      <c r="E22" s="364">
        <v>178.609443</v>
      </c>
      <c r="F22" s="364">
        <v>7891.4646940000002</v>
      </c>
      <c r="G22" s="168"/>
    </row>
    <row r="23" spans="2:7" x14ac:dyDescent="0.3">
      <c r="D23" s="365">
        <v>2021</v>
      </c>
      <c r="E23" s="364">
        <v>188.59264300000001</v>
      </c>
      <c r="F23" s="364">
        <v>8550.0038220000006</v>
      </c>
      <c r="G23" s="168"/>
    </row>
    <row r="24" spans="2:7" x14ac:dyDescent="0.3">
      <c r="D24" s="372">
        <v>2022</v>
      </c>
      <c r="E24" s="367">
        <v>192.64202299999999</v>
      </c>
      <c r="F24" s="367">
        <v>8970.1719279999998</v>
      </c>
    </row>
    <row r="26" spans="2:7" x14ac:dyDescent="0.3">
      <c r="B26" s="123"/>
      <c r="C26" s="123"/>
    </row>
    <row r="27" spans="2:7" x14ac:dyDescent="0.3">
      <c r="B27" s="129"/>
      <c r="C27" s="129"/>
    </row>
  </sheetData>
  <hyperlinks>
    <hyperlink ref="A1" location="ÍNDICE!A1" display="ÍNDICE" xr:uid="{65EECE88-D365-4BB3-BFAF-FBEF954C1C86}"/>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C4B62-A4D4-492F-BFEB-D19F023705BC}">
  <sheetPr codeName="Hoja108"/>
  <dimension ref="A1:G28"/>
  <sheetViews>
    <sheetView showGridLines="0" zoomScaleNormal="100" workbookViewId="0"/>
  </sheetViews>
  <sheetFormatPr baseColWidth="10" defaultColWidth="11.42578125" defaultRowHeight="14.25" x14ac:dyDescent="0.3"/>
  <cols>
    <col min="1" max="1" width="11.42578125" style="126"/>
    <col min="2" max="2" width="90.7109375" style="126" customWidth="1"/>
    <col min="3" max="4" width="11.42578125" style="126" customWidth="1"/>
    <col min="5" max="5" width="13" style="126" bestFit="1" customWidth="1"/>
    <col min="6" max="6" width="12.42578125" style="126" customWidth="1"/>
    <col min="7" max="7" width="11.42578125" style="126" customWidth="1"/>
    <col min="8" max="16384" width="11.42578125" style="126"/>
  </cols>
  <sheetData>
    <row r="1" spans="1:7" ht="15" customHeight="1" x14ac:dyDescent="0.3">
      <c r="A1" s="503" t="s">
        <v>23</v>
      </c>
    </row>
    <row r="2" spans="1:7" s="149" customFormat="1" ht="33" x14ac:dyDescent="0.25">
      <c r="B2" s="101" t="s">
        <v>793</v>
      </c>
      <c r="D2" s="434"/>
      <c r="E2" s="434"/>
      <c r="F2" s="434"/>
      <c r="G2" s="434"/>
    </row>
    <row r="3" spans="1:7" ht="13.35" customHeight="1" x14ac:dyDescent="0.3">
      <c r="B3" s="331" t="s">
        <v>1005</v>
      </c>
      <c r="D3" s="433"/>
      <c r="E3" s="433"/>
      <c r="F3" s="433"/>
      <c r="G3" s="433"/>
    </row>
    <row r="4" spans="1:7" x14ac:dyDescent="0.3">
      <c r="B4" s="331"/>
    </row>
    <row r="5" spans="1:7" ht="25.35" customHeight="1" x14ac:dyDescent="0.3">
      <c r="D5" s="371" t="s">
        <v>26</v>
      </c>
      <c r="E5" s="371" t="s">
        <v>582</v>
      </c>
      <c r="F5" s="371" t="s">
        <v>40</v>
      </c>
    </row>
    <row r="6" spans="1:7" x14ac:dyDescent="0.3">
      <c r="A6" s="120"/>
      <c r="D6" s="365">
        <v>2003</v>
      </c>
      <c r="E6" s="17">
        <v>54.413050859487925</v>
      </c>
      <c r="F6" s="17">
        <v>39.950936187098321</v>
      </c>
    </row>
    <row r="7" spans="1:7" x14ac:dyDescent="0.3">
      <c r="A7" s="120"/>
      <c r="D7" s="365">
        <v>2004</v>
      </c>
      <c r="E7" s="17">
        <v>62.596600086245381</v>
      </c>
      <c r="F7" s="17">
        <v>45.308423670877936</v>
      </c>
    </row>
    <row r="8" spans="1:7" x14ac:dyDescent="0.3">
      <c r="D8" s="365">
        <v>2005</v>
      </c>
      <c r="E8" s="17">
        <v>73.84834917418469</v>
      </c>
      <c r="F8" s="17">
        <v>61.099046941140394</v>
      </c>
    </row>
    <row r="9" spans="1:7" x14ac:dyDescent="0.3">
      <c r="D9" s="365">
        <v>2006</v>
      </c>
      <c r="E9" s="17">
        <v>76.368600220752171</v>
      </c>
      <c r="F9" s="17">
        <v>68.032032740701425</v>
      </c>
    </row>
    <row r="10" spans="1:7" x14ac:dyDescent="0.3">
      <c r="D10" s="365">
        <v>2007</v>
      </c>
      <c r="E10" s="17">
        <v>84.480281726379829</v>
      </c>
      <c r="F10" s="17">
        <v>71.162464466929094</v>
      </c>
    </row>
    <row r="11" spans="1:7" x14ac:dyDescent="0.3">
      <c r="D11" s="365">
        <v>2008</v>
      </c>
      <c r="E11" s="17">
        <v>91.835210573843796</v>
      </c>
      <c r="F11" s="17">
        <v>86.008307332793024</v>
      </c>
    </row>
    <row r="12" spans="1:7" x14ac:dyDescent="0.3">
      <c r="D12" s="365">
        <v>2009</v>
      </c>
      <c r="E12" s="17">
        <v>100.62028694894499</v>
      </c>
      <c r="F12" s="17">
        <v>88.671644654697999</v>
      </c>
    </row>
    <row r="13" spans="1:7" x14ac:dyDescent="0.3">
      <c r="B13" s="128"/>
      <c r="D13" s="365">
        <v>2010</v>
      </c>
      <c r="E13" s="17">
        <v>100.09588086233155</v>
      </c>
      <c r="F13" s="17">
        <v>82.938417408596109</v>
      </c>
    </row>
    <row r="14" spans="1:7" x14ac:dyDescent="0.3">
      <c r="D14" s="365">
        <v>2011</v>
      </c>
      <c r="E14" s="17">
        <v>107.21217423127264</v>
      </c>
      <c r="F14" s="17">
        <v>98.335665591816877</v>
      </c>
    </row>
    <row r="15" spans="1:7" x14ac:dyDescent="0.3">
      <c r="D15" s="365">
        <v>2012</v>
      </c>
      <c r="E15" s="17">
        <v>112.10726026578217</v>
      </c>
      <c r="F15" s="17">
        <v>107.48307757824408</v>
      </c>
    </row>
    <row r="16" spans="1:7" x14ac:dyDescent="0.3">
      <c r="D16" s="365">
        <v>2013</v>
      </c>
      <c r="E16" s="17">
        <v>113.11518984387365</v>
      </c>
      <c r="F16" s="17">
        <v>112.77213154254751</v>
      </c>
    </row>
    <row r="17" spans="2:6" x14ac:dyDescent="0.3">
      <c r="D17" s="365">
        <v>2014</v>
      </c>
      <c r="E17" s="17">
        <v>116.47074448859613</v>
      </c>
      <c r="F17" s="17">
        <v>115.8734445486937</v>
      </c>
    </row>
    <row r="18" spans="2:6" x14ac:dyDescent="0.3">
      <c r="D18" s="365">
        <v>2015</v>
      </c>
      <c r="E18" s="17">
        <v>147.54307526171445</v>
      </c>
      <c r="F18" s="17">
        <v>123.65728432863729</v>
      </c>
    </row>
    <row r="19" spans="2:6" x14ac:dyDescent="0.3">
      <c r="D19" s="365">
        <v>2016</v>
      </c>
      <c r="E19" s="17">
        <v>142.21641885648748</v>
      </c>
      <c r="F19" s="17">
        <v>132.85084522673222</v>
      </c>
    </row>
    <row r="20" spans="2:6" x14ac:dyDescent="0.3">
      <c r="D20" s="365">
        <v>2017</v>
      </c>
      <c r="E20" s="17">
        <v>130.83434669323935</v>
      </c>
      <c r="F20" s="17">
        <v>141.08241604985605</v>
      </c>
    </row>
    <row r="21" spans="2:6" x14ac:dyDescent="0.3">
      <c r="D21" s="365">
        <v>2018</v>
      </c>
      <c r="E21" s="17">
        <v>141.5455463690692</v>
      </c>
      <c r="F21" s="17">
        <v>148.85336430965154</v>
      </c>
    </row>
    <row r="22" spans="2:6" x14ac:dyDescent="0.3">
      <c r="D22" s="365">
        <v>2019</v>
      </c>
      <c r="E22" s="17">
        <v>156.78959163747976</v>
      </c>
      <c r="F22" s="17">
        <v>156.35959180027689</v>
      </c>
    </row>
    <row r="23" spans="2:6" x14ac:dyDescent="0.3">
      <c r="D23" s="365">
        <v>2020</v>
      </c>
      <c r="E23" s="17">
        <v>166.30838380298513</v>
      </c>
      <c r="F23" s="17">
        <v>159.71442763825613</v>
      </c>
    </row>
    <row r="24" spans="2:6" x14ac:dyDescent="0.3">
      <c r="D24" s="365">
        <v>2021</v>
      </c>
      <c r="E24" s="17">
        <v>180.43651651063033</v>
      </c>
      <c r="F24" s="17">
        <v>169.50502153498806</v>
      </c>
    </row>
    <row r="25" spans="2:6" x14ac:dyDescent="0.3">
      <c r="D25" s="372">
        <v>2022</v>
      </c>
      <c r="E25" s="547">
        <v>189.42956595265534</v>
      </c>
      <c r="F25" s="547">
        <v>174.73656903446891</v>
      </c>
    </row>
    <row r="27" spans="2:6" x14ac:dyDescent="0.3">
      <c r="B27" s="123"/>
    </row>
    <row r="28" spans="2:6" x14ac:dyDescent="0.3">
      <c r="B28" s="129"/>
    </row>
  </sheetData>
  <hyperlinks>
    <hyperlink ref="A1" location="ÍNDICE!A1" display="ÍNDICE" xr:uid="{688C69E5-52AF-4062-B17D-7B462EF9D292}"/>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9742F-C07F-4C3A-8A22-99520A7003A5}">
  <sheetPr codeName="Hoja7"/>
  <dimension ref="A1:H27"/>
  <sheetViews>
    <sheetView showGridLines="0" zoomScaleNormal="100" workbookViewId="0"/>
  </sheetViews>
  <sheetFormatPr baseColWidth="10" defaultColWidth="11.42578125" defaultRowHeight="13.5" x14ac:dyDescent="0.3"/>
  <cols>
    <col min="1" max="1" width="11.42578125" style="448"/>
    <col min="2" max="2" width="90.42578125" style="448" customWidth="1"/>
    <col min="3" max="3" width="11.42578125" style="448"/>
    <col min="4" max="4" width="13.42578125" style="448" customWidth="1"/>
    <col min="5" max="5" width="19.140625" style="448" bestFit="1" customWidth="1"/>
    <col min="6" max="16384" width="11.42578125" style="448"/>
  </cols>
  <sheetData>
    <row r="1" spans="1:8" ht="15" customHeight="1" x14ac:dyDescent="0.3">
      <c r="A1" s="503" t="s">
        <v>23</v>
      </c>
    </row>
    <row r="2" spans="1:8" ht="27" x14ac:dyDescent="0.3">
      <c r="B2" s="449" t="s">
        <v>794</v>
      </c>
      <c r="D2" s="437"/>
      <c r="E2" s="437"/>
      <c r="F2" s="437"/>
      <c r="G2" s="437"/>
      <c r="H2" s="437"/>
    </row>
    <row r="3" spans="1:8" ht="13.5" customHeight="1" x14ac:dyDescent="0.3">
      <c r="B3" s="331" t="s">
        <v>1005</v>
      </c>
      <c r="D3" s="437"/>
      <c r="E3" s="437"/>
      <c r="F3" s="437"/>
      <c r="G3" s="437"/>
    </row>
    <row r="4" spans="1:8" x14ac:dyDescent="0.3">
      <c r="D4" s="371" t="s">
        <v>20</v>
      </c>
      <c r="E4" s="371" t="s">
        <v>141</v>
      </c>
    </row>
    <row r="5" spans="1:8" ht="14.25" x14ac:dyDescent="0.3">
      <c r="A5" s="450"/>
      <c r="D5" s="365" t="s">
        <v>71</v>
      </c>
      <c r="E5" s="364">
        <v>236.73909423157573</v>
      </c>
      <c r="H5" s="506"/>
    </row>
    <row r="6" spans="1:8" ht="14.25" x14ac:dyDescent="0.3">
      <c r="A6" s="450"/>
      <c r="D6" s="365" t="s">
        <v>65</v>
      </c>
      <c r="E6" s="364">
        <v>219.99653258650582</v>
      </c>
      <c r="H6" s="506"/>
    </row>
    <row r="7" spans="1:8" ht="14.25" x14ac:dyDescent="0.3">
      <c r="D7" s="365" t="s">
        <v>67</v>
      </c>
      <c r="E7" s="364">
        <v>205.82199403996353</v>
      </c>
      <c r="H7" s="506"/>
    </row>
    <row r="8" spans="1:8" ht="14.25" x14ac:dyDescent="0.3">
      <c r="D8" s="365" t="s">
        <v>70</v>
      </c>
      <c r="E8" s="364">
        <v>201.87206962348679</v>
      </c>
      <c r="H8" s="506"/>
    </row>
    <row r="9" spans="1:8" ht="14.25" x14ac:dyDescent="0.3">
      <c r="D9" s="365" t="s">
        <v>69</v>
      </c>
      <c r="E9" s="364">
        <v>198.68962992987642</v>
      </c>
      <c r="H9" s="506"/>
    </row>
    <row r="10" spans="1:8" ht="14.25" x14ac:dyDescent="0.3">
      <c r="D10" s="365" t="s">
        <v>79</v>
      </c>
      <c r="E10" s="364">
        <v>192.82514694570364</v>
      </c>
      <c r="H10" s="506"/>
    </row>
    <row r="11" spans="1:8" ht="14.25" x14ac:dyDescent="0.3">
      <c r="D11" s="365" t="s">
        <v>78</v>
      </c>
      <c r="E11" s="364">
        <v>191.11787366654326</v>
      </c>
      <c r="H11" s="506"/>
    </row>
    <row r="12" spans="1:8" ht="14.25" x14ac:dyDescent="0.3">
      <c r="B12" s="451"/>
      <c r="D12" s="365" t="s">
        <v>596</v>
      </c>
      <c r="E12" s="364">
        <v>189.42960666762542</v>
      </c>
      <c r="H12" s="506"/>
    </row>
    <row r="13" spans="1:8" ht="14.25" x14ac:dyDescent="0.3">
      <c r="D13" s="365" t="s">
        <v>72</v>
      </c>
      <c r="E13" s="364">
        <v>188.07824311824183</v>
      </c>
      <c r="H13" s="506"/>
    </row>
    <row r="14" spans="1:8" ht="14.25" x14ac:dyDescent="0.3">
      <c r="D14" s="365" t="s">
        <v>80</v>
      </c>
      <c r="E14" s="364">
        <v>181.07760955029886</v>
      </c>
      <c r="H14" s="506"/>
    </row>
    <row r="15" spans="1:8" ht="14.25" x14ac:dyDescent="0.3">
      <c r="D15" s="365" t="s">
        <v>68</v>
      </c>
      <c r="E15" s="364">
        <v>181.06485030959252</v>
      </c>
      <c r="H15" s="506"/>
    </row>
    <row r="16" spans="1:8" ht="14.25" x14ac:dyDescent="0.3">
      <c r="D16" s="365" t="s">
        <v>73</v>
      </c>
      <c r="E16" s="364">
        <v>177.70930994264168</v>
      </c>
      <c r="H16" s="506"/>
    </row>
    <row r="17" spans="2:8" ht="14.25" x14ac:dyDescent="0.3">
      <c r="D17" s="365" t="s">
        <v>66</v>
      </c>
      <c r="E17" s="364">
        <v>174.7365898966957</v>
      </c>
      <c r="F17" s="467"/>
      <c r="H17" s="506"/>
    </row>
    <row r="18" spans="2:8" ht="14.25" x14ac:dyDescent="0.3">
      <c r="D18" s="365" t="s">
        <v>77</v>
      </c>
      <c r="E18" s="364">
        <v>169.14114416729842</v>
      </c>
      <c r="H18" s="506"/>
    </row>
    <row r="19" spans="2:8" ht="14.25" x14ac:dyDescent="0.3">
      <c r="D19" s="365" t="s">
        <v>75</v>
      </c>
      <c r="E19" s="364">
        <v>164.34037474044229</v>
      </c>
      <c r="H19" s="506"/>
    </row>
    <row r="20" spans="2:8" ht="14.25" x14ac:dyDescent="0.3">
      <c r="D20" s="365" t="s">
        <v>81</v>
      </c>
      <c r="E20" s="364">
        <v>162.55226227544162</v>
      </c>
      <c r="H20" s="506"/>
    </row>
    <row r="21" spans="2:8" ht="14.25" x14ac:dyDescent="0.3">
      <c r="D21" s="365" t="s">
        <v>74</v>
      </c>
      <c r="E21" s="364">
        <v>156.05715630364992</v>
      </c>
      <c r="H21" s="506"/>
    </row>
    <row r="22" spans="2:8" ht="14.25" x14ac:dyDescent="0.3">
      <c r="D22" s="365" t="s">
        <v>76</v>
      </c>
      <c r="E22" s="364">
        <v>145.77727014894464</v>
      </c>
      <c r="H22" s="506"/>
    </row>
    <row r="23" spans="2:8" ht="14.25" x14ac:dyDescent="0.3">
      <c r="D23" s="365" t="s">
        <v>43</v>
      </c>
      <c r="E23" s="364">
        <v>119.69161139111928</v>
      </c>
      <c r="H23" s="506"/>
    </row>
    <row r="24" spans="2:8" ht="14.25" x14ac:dyDescent="0.3">
      <c r="D24" s="372" t="s">
        <v>38</v>
      </c>
      <c r="E24" s="367">
        <v>104.18600419520331</v>
      </c>
      <c r="H24" s="506"/>
    </row>
    <row r="26" spans="2:8" x14ac:dyDescent="0.3">
      <c r="B26" s="452"/>
    </row>
    <row r="27" spans="2:8" x14ac:dyDescent="0.3">
      <c r="B27" s="453"/>
    </row>
  </sheetData>
  <autoFilter ref="D4:E4" xr:uid="{79B537A7-A12B-49DA-B99B-EC4E6D8F6445}">
    <sortState xmlns:xlrd2="http://schemas.microsoft.com/office/spreadsheetml/2017/richdata2" ref="D5:E24">
      <sortCondition descending="1" ref="E4"/>
    </sortState>
  </autoFilter>
  <conditionalFormatting sqref="D5:E24">
    <cfRule type="containsText" dxfId="419" priority="3" operator="containsText" text="Extremadura">
      <formula>NOT(ISERROR(SEARCH("Extremadura",D5)))</formula>
    </cfRule>
    <cfRule type="containsText" dxfId="418" priority="4" operator="containsText" text="Total">
      <formula>NOT(ISERROR(SEARCH("Total",D5)))</formula>
    </cfRule>
  </conditionalFormatting>
  <conditionalFormatting sqref="E5:E9 E16:E24">
    <cfRule type="expression" dxfId="417" priority="1">
      <formula>$D5="Extremadura"</formula>
    </cfRule>
    <cfRule type="expression" dxfId="416" priority="2">
      <formula>$D5="Total"</formula>
    </cfRule>
  </conditionalFormatting>
  <conditionalFormatting sqref="E10:E12">
    <cfRule type="expression" dxfId="415" priority="7">
      <formula>$D13="Extremadura"</formula>
    </cfRule>
    <cfRule type="expression" dxfId="414" priority="8">
      <formula>$D13="Total"</formula>
    </cfRule>
  </conditionalFormatting>
  <conditionalFormatting sqref="E13 E15">
    <cfRule type="expression" dxfId="413" priority="5">
      <formula>$D10="Extremadura"</formula>
    </cfRule>
    <cfRule type="expression" dxfId="412" priority="6">
      <formula>$D10="Total"</formula>
    </cfRule>
  </conditionalFormatting>
  <conditionalFormatting sqref="E14">
    <cfRule type="expression" dxfId="411" priority="9">
      <formula>$D15="Extremadura"</formula>
    </cfRule>
    <cfRule type="expression" dxfId="410" priority="10">
      <formula>$D15="Total"</formula>
    </cfRule>
  </conditionalFormatting>
  <hyperlinks>
    <hyperlink ref="A1" location="ÍNDICE!A1" display="ÍNDICE" xr:uid="{5397FEAA-A196-40D4-B810-1A3084E2C7D7}"/>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19BD70-0C08-40D5-BEEE-A29587B8018B}">
  <sheetPr codeName="Hoja8"/>
  <dimension ref="A1:H28"/>
  <sheetViews>
    <sheetView showGridLines="0" zoomScaleNormal="100" workbookViewId="0"/>
  </sheetViews>
  <sheetFormatPr baseColWidth="10" defaultColWidth="11.42578125" defaultRowHeight="13.5" x14ac:dyDescent="0.3"/>
  <cols>
    <col min="1" max="1" width="11.42578125" style="448"/>
    <col min="2" max="2" width="90.42578125" style="448" customWidth="1"/>
    <col min="3" max="3" width="11.42578125" style="448" customWidth="1"/>
    <col min="4" max="5" width="15.7109375" style="448" customWidth="1"/>
    <col min="6" max="6" width="19" style="448" customWidth="1"/>
    <col min="7" max="16384" width="11.42578125" style="448"/>
  </cols>
  <sheetData>
    <row r="1" spans="1:8" ht="15" customHeight="1" x14ac:dyDescent="0.3">
      <c r="A1" s="503" t="s">
        <v>23</v>
      </c>
    </row>
    <row r="2" spans="1:8" ht="27" x14ac:dyDescent="0.3">
      <c r="B2" s="449" t="s">
        <v>997</v>
      </c>
      <c r="D2" s="568"/>
      <c r="E2" s="568"/>
      <c r="F2" s="568"/>
      <c r="G2" s="568"/>
      <c r="H2" s="568"/>
    </row>
    <row r="3" spans="1:8" ht="14.25" x14ac:dyDescent="0.3">
      <c r="B3" s="454" t="s">
        <v>1004</v>
      </c>
      <c r="D3" s="489"/>
      <c r="E3" s="489"/>
      <c r="F3" s="489"/>
      <c r="G3" s="489"/>
    </row>
    <row r="4" spans="1:8" x14ac:dyDescent="0.3">
      <c r="B4" s="546" t="s">
        <v>998</v>
      </c>
    </row>
    <row r="5" spans="1:8" x14ac:dyDescent="0.3">
      <c r="D5" s="371" t="s">
        <v>20</v>
      </c>
      <c r="E5" s="371" t="s">
        <v>141</v>
      </c>
    </row>
    <row r="6" spans="1:8" ht="14.25" x14ac:dyDescent="0.3">
      <c r="A6" s="450"/>
      <c r="D6" s="508" t="s">
        <v>71</v>
      </c>
      <c r="E6" s="509">
        <v>226.66398096270888</v>
      </c>
      <c r="H6" s="506"/>
    </row>
    <row r="7" spans="1:8" ht="14.25" x14ac:dyDescent="0.3">
      <c r="A7" s="450"/>
      <c r="D7" s="508" t="s">
        <v>65</v>
      </c>
      <c r="E7" s="509">
        <v>223.6628511482736</v>
      </c>
      <c r="H7" s="506"/>
    </row>
    <row r="8" spans="1:8" ht="14.25" x14ac:dyDescent="0.3">
      <c r="D8" s="508" t="s">
        <v>69</v>
      </c>
      <c r="E8" s="509">
        <v>220.15824237945858</v>
      </c>
      <c r="H8" s="506"/>
    </row>
    <row r="9" spans="1:8" ht="14.25" x14ac:dyDescent="0.3">
      <c r="D9" s="508" t="s">
        <v>68</v>
      </c>
      <c r="E9" s="509">
        <v>207.62777687132672</v>
      </c>
      <c r="H9" s="506"/>
    </row>
    <row r="10" spans="1:8" ht="14.25" x14ac:dyDescent="0.3">
      <c r="D10" s="508" t="s">
        <v>67</v>
      </c>
      <c r="E10" s="509">
        <v>205.0247740685617</v>
      </c>
      <c r="H10" s="506"/>
    </row>
    <row r="11" spans="1:8" ht="14.25" x14ac:dyDescent="0.3">
      <c r="D11" s="508" t="s">
        <v>70</v>
      </c>
      <c r="E11" s="509">
        <v>203.14208937609277</v>
      </c>
      <c r="H11" s="506"/>
    </row>
    <row r="12" spans="1:8" ht="14.25" x14ac:dyDescent="0.3">
      <c r="D12" s="508" t="s">
        <v>66</v>
      </c>
      <c r="E12" s="509">
        <v>200.37113573559003</v>
      </c>
      <c r="F12" s="467"/>
      <c r="H12" s="506"/>
    </row>
    <row r="13" spans="1:8" ht="14.25" x14ac:dyDescent="0.3">
      <c r="B13" s="451"/>
      <c r="D13" s="508" t="s">
        <v>73</v>
      </c>
      <c r="E13" s="509">
        <v>196.91097791689754</v>
      </c>
      <c r="H13" s="506"/>
    </row>
    <row r="14" spans="1:8" ht="14.25" x14ac:dyDescent="0.3">
      <c r="D14" s="508" t="s">
        <v>72</v>
      </c>
      <c r="E14" s="509">
        <v>191.2126323092985</v>
      </c>
      <c r="H14" s="506"/>
    </row>
    <row r="15" spans="1:8" ht="14.25" x14ac:dyDescent="0.3">
      <c r="D15" s="508" t="s">
        <v>80</v>
      </c>
      <c r="E15" s="509">
        <v>189.97071364987781</v>
      </c>
      <c r="H15" s="506"/>
    </row>
    <row r="16" spans="1:8" ht="14.25" x14ac:dyDescent="0.3">
      <c r="D16" s="508" t="s">
        <v>78</v>
      </c>
      <c r="E16" s="509">
        <v>188.47383177487535</v>
      </c>
      <c r="H16" s="506"/>
    </row>
    <row r="17" spans="2:8" ht="14.25" x14ac:dyDescent="0.3">
      <c r="D17" s="508" t="s">
        <v>859</v>
      </c>
      <c r="E17" s="509">
        <v>180.4365165106303</v>
      </c>
      <c r="H17" s="506"/>
    </row>
    <row r="18" spans="2:8" ht="14.25" x14ac:dyDescent="0.3">
      <c r="D18" s="508" t="s">
        <v>77</v>
      </c>
      <c r="E18" s="509">
        <v>179.35606648553761</v>
      </c>
      <c r="H18" s="506"/>
    </row>
    <row r="19" spans="2:8" ht="14.25" x14ac:dyDescent="0.3">
      <c r="D19" s="508" t="s">
        <v>79</v>
      </c>
      <c r="E19" s="509">
        <v>174.45640879659555</v>
      </c>
      <c r="H19" s="506"/>
    </row>
    <row r="20" spans="2:8" ht="14.25" x14ac:dyDescent="0.3">
      <c r="D20" s="508" t="s">
        <v>75</v>
      </c>
      <c r="E20" s="509">
        <v>168.81957207669581</v>
      </c>
      <c r="H20" s="506"/>
    </row>
    <row r="21" spans="2:8" ht="14.25" x14ac:dyDescent="0.3">
      <c r="D21" s="508" t="s">
        <v>76</v>
      </c>
      <c r="E21" s="509">
        <v>161.52864941262479</v>
      </c>
      <c r="H21" s="506"/>
    </row>
    <row r="22" spans="2:8" ht="14.25" x14ac:dyDescent="0.3">
      <c r="D22" s="508" t="s">
        <v>81</v>
      </c>
      <c r="E22" s="509">
        <v>160.30341457325574</v>
      </c>
      <c r="H22" s="506"/>
    </row>
    <row r="23" spans="2:8" ht="14.25" x14ac:dyDescent="0.3">
      <c r="D23" s="508" t="s">
        <v>74</v>
      </c>
      <c r="E23" s="509">
        <v>142.49830174206323</v>
      </c>
      <c r="H23" s="506"/>
    </row>
    <row r="24" spans="2:8" ht="14.25" x14ac:dyDescent="0.3">
      <c r="D24" s="508" t="s">
        <v>43</v>
      </c>
      <c r="E24" s="509">
        <v>149.64070311742256</v>
      </c>
      <c r="H24" s="506"/>
    </row>
    <row r="25" spans="2:8" ht="14.25" x14ac:dyDescent="0.3">
      <c r="D25" s="510" t="s">
        <v>38</v>
      </c>
      <c r="E25" s="511">
        <v>125.29833061931357</v>
      </c>
      <c r="H25" s="506"/>
    </row>
    <row r="27" spans="2:8" x14ac:dyDescent="0.3">
      <c r="B27" s="452"/>
    </row>
    <row r="28" spans="2:8" x14ac:dyDescent="0.3">
      <c r="B28" s="453"/>
    </row>
  </sheetData>
  <autoFilter ref="D5:E5" xr:uid="{4B4C957B-E51B-42B3-98FD-11915CA90B72}">
    <sortState xmlns:xlrd2="http://schemas.microsoft.com/office/spreadsheetml/2017/richdata2" ref="D6:E25">
      <sortCondition descending="1" ref="E5"/>
    </sortState>
  </autoFilter>
  <mergeCells count="1">
    <mergeCell ref="D2:H2"/>
  </mergeCells>
  <conditionalFormatting sqref="D6:E25">
    <cfRule type="containsText" dxfId="409" priority="3" operator="containsText" text="Extremadura">
      <formula>NOT(ISERROR(SEARCH("Extremadura",D6)))</formula>
    </cfRule>
    <cfRule type="containsText" dxfId="408" priority="4" operator="containsText" text="Total">
      <formula>NOT(ISERROR(SEARCH("Total",D6)))</formula>
    </cfRule>
  </conditionalFormatting>
  <conditionalFormatting sqref="E6:E25">
    <cfRule type="expression" dxfId="407" priority="1">
      <formula>$D6="Extremadura"</formula>
    </cfRule>
    <cfRule type="expression" dxfId="406" priority="2">
      <formula>$D6="Total"</formula>
    </cfRule>
  </conditionalFormatting>
  <conditionalFormatting sqref="E10:E13 E15 E23">
    <cfRule type="expression" dxfId="405" priority="5">
      <formula>$D11="Extremadura"</formula>
    </cfRule>
    <cfRule type="expression" dxfId="404" priority="6">
      <formula>$D11="Total"</formula>
    </cfRule>
  </conditionalFormatting>
  <conditionalFormatting sqref="E14">
    <cfRule type="expression" dxfId="403" priority="9">
      <formula>$D10="Extremadura"</formula>
    </cfRule>
    <cfRule type="expression" dxfId="402" priority="10">
      <formula>$D10="Total"</formula>
    </cfRule>
  </conditionalFormatting>
  <conditionalFormatting sqref="E16 E24">
    <cfRule type="expression" dxfId="401" priority="7">
      <formula>$D15="Extremadura"</formula>
    </cfRule>
    <cfRule type="expression" dxfId="400" priority="8">
      <formula>$D15="Total"</formula>
    </cfRule>
  </conditionalFormatting>
  <hyperlinks>
    <hyperlink ref="A1" location="ÍNDICE!A1" display="ÍNDICE" xr:uid="{3869B10A-2150-412A-BB29-2D407A38F0E6}"/>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039C1-56E8-4F3C-895E-F57C11250E95}">
  <sheetPr codeName="Sheet19"/>
  <dimension ref="A1:H28"/>
  <sheetViews>
    <sheetView showGridLines="0" zoomScaleNormal="100" workbookViewId="0"/>
  </sheetViews>
  <sheetFormatPr baseColWidth="10" defaultColWidth="11.42578125" defaultRowHeight="14.25" x14ac:dyDescent="0.3"/>
  <cols>
    <col min="1" max="1" width="11.42578125" style="126"/>
    <col min="2" max="2" width="90.7109375" style="126" customWidth="1"/>
    <col min="3" max="3" width="11.42578125" style="126" customWidth="1"/>
    <col min="4" max="4" width="19.28515625" style="126" bestFit="1" customWidth="1"/>
    <col min="5" max="5" width="15" style="126" bestFit="1" customWidth="1"/>
    <col min="6" max="16384" width="11.42578125" style="126"/>
  </cols>
  <sheetData>
    <row r="1" spans="1:8" ht="15" customHeight="1" x14ac:dyDescent="0.3">
      <c r="A1" s="503" t="s">
        <v>23</v>
      </c>
    </row>
    <row r="2" spans="1:8" s="149" customFormat="1" ht="33" x14ac:dyDescent="0.25">
      <c r="B2" s="101" t="s">
        <v>795</v>
      </c>
      <c r="D2" s="434"/>
      <c r="E2" s="434"/>
      <c r="F2" s="434"/>
      <c r="G2" s="434"/>
    </row>
    <row r="3" spans="1:8" ht="27.75" x14ac:dyDescent="0.3">
      <c r="B3" s="377" t="s">
        <v>1003</v>
      </c>
      <c r="D3" s="433"/>
      <c r="E3" s="433"/>
      <c r="F3" s="433"/>
    </row>
    <row r="4" spans="1:8" ht="28.5" x14ac:dyDescent="0.3">
      <c r="B4" s="377" t="s">
        <v>285</v>
      </c>
    </row>
    <row r="5" spans="1:8" x14ac:dyDescent="0.3">
      <c r="D5" s="371" t="s">
        <v>26</v>
      </c>
      <c r="E5" s="371" t="s">
        <v>599</v>
      </c>
    </row>
    <row r="6" spans="1:8" x14ac:dyDescent="0.3">
      <c r="A6" s="120"/>
      <c r="D6" s="508" t="s">
        <v>111</v>
      </c>
      <c r="E6" s="509">
        <v>237.08</v>
      </c>
      <c r="G6" s="512"/>
      <c r="H6" s="513"/>
    </row>
    <row r="7" spans="1:8" x14ac:dyDescent="0.3">
      <c r="A7" s="120"/>
      <c r="D7" s="508" t="s">
        <v>109</v>
      </c>
      <c r="E7" s="509">
        <v>206.92</v>
      </c>
      <c r="G7" s="512"/>
      <c r="H7" s="513"/>
    </row>
    <row r="8" spans="1:8" x14ac:dyDescent="0.3">
      <c r="D8" s="508" t="s">
        <v>240</v>
      </c>
      <c r="E8" s="509">
        <v>180.23</v>
      </c>
    </row>
    <row r="9" spans="1:8" x14ac:dyDescent="0.3">
      <c r="D9" s="508" t="s">
        <v>110</v>
      </c>
      <c r="E9" s="509">
        <v>179.47</v>
      </c>
    </row>
    <row r="10" spans="1:8" x14ac:dyDescent="0.3">
      <c r="D10" s="508" t="s">
        <v>571</v>
      </c>
      <c r="E10" s="509">
        <v>174.51</v>
      </c>
    </row>
    <row r="11" spans="1:8" x14ac:dyDescent="0.3">
      <c r="D11" s="508" t="s">
        <v>578</v>
      </c>
      <c r="E11" s="509">
        <v>148.97</v>
      </c>
    </row>
    <row r="12" spans="1:8" x14ac:dyDescent="0.3">
      <c r="D12" s="508" t="s">
        <v>112</v>
      </c>
      <c r="E12" s="509">
        <v>137.80000000000001</v>
      </c>
    </row>
    <row r="13" spans="1:8" x14ac:dyDescent="0.3">
      <c r="B13" s="128"/>
      <c r="D13" s="508" t="s">
        <v>115</v>
      </c>
      <c r="E13" s="509">
        <v>133.91</v>
      </c>
    </row>
    <row r="14" spans="1:8" x14ac:dyDescent="0.3">
      <c r="D14" s="510" t="s">
        <v>113</v>
      </c>
      <c r="E14" s="511">
        <v>104.49</v>
      </c>
    </row>
    <row r="17" spans="2:8" x14ac:dyDescent="0.3">
      <c r="H17" s="507"/>
    </row>
    <row r="18" spans="2:8" x14ac:dyDescent="0.3">
      <c r="H18" s="507"/>
    </row>
    <row r="19" spans="2:8" x14ac:dyDescent="0.3">
      <c r="H19" s="507"/>
    </row>
    <row r="20" spans="2:8" x14ac:dyDescent="0.3">
      <c r="H20" s="507"/>
    </row>
    <row r="21" spans="2:8" x14ac:dyDescent="0.3">
      <c r="H21" s="507"/>
    </row>
    <row r="22" spans="2:8" x14ac:dyDescent="0.3">
      <c r="H22" s="507"/>
    </row>
    <row r="23" spans="2:8" x14ac:dyDescent="0.3">
      <c r="H23" s="507"/>
    </row>
    <row r="24" spans="2:8" x14ac:dyDescent="0.3">
      <c r="H24" s="507"/>
    </row>
    <row r="25" spans="2:8" x14ac:dyDescent="0.3">
      <c r="H25" s="507"/>
    </row>
    <row r="27" spans="2:8" x14ac:dyDescent="0.3">
      <c r="B27" s="123"/>
    </row>
    <row r="28" spans="2:8" x14ac:dyDescent="0.3">
      <c r="B28" s="129"/>
    </row>
  </sheetData>
  <autoFilter ref="D5:E5" xr:uid="{1A9039C1-56E8-4F3C-895E-F57C11250E95}">
    <sortState xmlns:xlrd2="http://schemas.microsoft.com/office/spreadsheetml/2017/richdata2" ref="D6:E14">
      <sortCondition descending="1" ref="E5"/>
    </sortState>
  </autoFilter>
  <sortState xmlns:xlrd2="http://schemas.microsoft.com/office/spreadsheetml/2017/richdata2" ref="G6:H14">
    <sortCondition descending="1" ref="H6:H14"/>
  </sortState>
  <hyperlinks>
    <hyperlink ref="A1" location="ÍNDICE!A1" display="ÍNDICE" xr:uid="{FDB00CF0-9921-415E-A54E-C8B9ECBADA26}"/>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417D6-E807-48B1-AA6B-63649DA57746}">
  <sheetPr codeName="Sheet23"/>
  <dimension ref="A1:O35"/>
  <sheetViews>
    <sheetView zoomScaleNormal="100" workbookViewId="0"/>
  </sheetViews>
  <sheetFormatPr baseColWidth="10" defaultColWidth="8.85546875" defaultRowHeight="14.25" x14ac:dyDescent="0.3"/>
  <cols>
    <col min="1" max="1" width="8.85546875" style="51"/>
    <col min="2" max="2" width="55.140625" style="51" customWidth="1"/>
    <col min="3" max="15" width="6.28515625" style="51" customWidth="1"/>
    <col min="16" max="16384" width="8.85546875" style="51"/>
  </cols>
  <sheetData>
    <row r="1" spans="1:15" s="33" customFormat="1" ht="13.5" x14ac:dyDescent="0.25">
      <c r="A1" s="503" t="s">
        <v>23</v>
      </c>
    </row>
    <row r="2" spans="1:15" s="144" customFormat="1" ht="35.1" customHeight="1" x14ac:dyDescent="0.25">
      <c r="B2" s="571" t="s">
        <v>796</v>
      </c>
      <c r="C2" s="572"/>
      <c r="D2" s="572"/>
      <c r="E2" s="572"/>
      <c r="F2" s="572"/>
      <c r="G2" s="572"/>
      <c r="H2" s="572"/>
      <c r="I2" s="572"/>
      <c r="J2" s="572"/>
      <c r="K2" s="572"/>
      <c r="L2" s="572"/>
      <c r="M2" s="572"/>
      <c r="N2" s="572"/>
      <c r="O2" s="572"/>
    </row>
    <row r="3" spans="1:15" x14ac:dyDescent="0.3">
      <c r="B3" s="573" t="s">
        <v>797</v>
      </c>
      <c r="C3" s="572"/>
      <c r="D3" s="572"/>
      <c r="E3" s="572"/>
      <c r="F3" s="572"/>
      <c r="G3" s="572"/>
      <c r="H3" s="572"/>
      <c r="I3" s="572"/>
      <c r="J3" s="572"/>
      <c r="K3" s="572"/>
      <c r="L3" s="572"/>
      <c r="M3" s="572"/>
      <c r="N3" s="572"/>
      <c r="O3" s="572"/>
    </row>
    <row r="4" spans="1:15" x14ac:dyDescent="0.3">
      <c r="B4" s="573" t="s">
        <v>999</v>
      </c>
      <c r="C4" s="572"/>
      <c r="D4" s="572"/>
      <c r="E4" s="572"/>
      <c r="F4" s="572"/>
      <c r="G4" s="572"/>
      <c r="H4" s="572"/>
      <c r="I4" s="572"/>
      <c r="J4" s="572"/>
      <c r="K4" s="572"/>
      <c r="L4" s="572"/>
      <c r="M4" s="572"/>
      <c r="N4" s="572"/>
      <c r="O4" s="572"/>
    </row>
    <row r="6" spans="1:15" x14ac:dyDescent="0.3">
      <c r="B6" s="569" t="s">
        <v>286</v>
      </c>
      <c r="C6" s="570" t="s">
        <v>287</v>
      </c>
      <c r="D6" s="570"/>
      <c r="E6" s="570"/>
      <c r="F6" s="570"/>
      <c r="G6" s="570"/>
      <c r="H6" s="570"/>
      <c r="I6" s="570"/>
      <c r="J6" s="570"/>
      <c r="K6" s="570"/>
      <c r="L6" s="570"/>
      <c r="M6" s="570"/>
      <c r="N6" s="570"/>
      <c r="O6" s="570"/>
    </row>
    <row r="7" spans="1:15" ht="75" customHeight="1" x14ac:dyDescent="0.3">
      <c r="B7" s="569"/>
      <c r="C7" s="494" t="s">
        <v>288</v>
      </c>
      <c r="D7" s="494" t="s">
        <v>289</v>
      </c>
      <c r="E7" s="494" t="s">
        <v>290</v>
      </c>
      <c r="F7" s="494" t="s">
        <v>291</v>
      </c>
      <c r="G7" s="494" t="s">
        <v>292</v>
      </c>
      <c r="H7" s="494" t="s">
        <v>293</v>
      </c>
      <c r="I7" s="494" t="s">
        <v>294</v>
      </c>
      <c r="J7" s="495" t="s">
        <v>295</v>
      </c>
      <c r="K7" s="494" t="s">
        <v>296</v>
      </c>
      <c r="L7" s="494" t="s">
        <v>297</v>
      </c>
      <c r="M7" s="494" t="s">
        <v>298</v>
      </c>
      <c r="N7" s="494" t="s">
        <v>299</v>
      </c>
      <c r="O7" s="494" t="s">
        <v>300</v>
      </c>
    </row>
    <row r="8" spans="1:15" ht="28.5" x14ac:dyDescent="0.3">
      <c r="B8" s="378" t="s">
        <v>301</v>
      </c>
      <c r="C8" s="379" t="s">
        <v>302</v>
      </c>
      <c r="D8" s="379" t="s">
        <v>302</v>
      </c>
      <c r="E8" s="379" t="s">
        <v>302</v>
      </c>
      <c r="F8" s="379" t="s">
        <v>302</v>
      </c>
      <c r="G8" s="379" t="s">
        <v>302</v>
      </c>
      <c r="H8" s="379" t="s">
        <v>302</v>
      </c>
      <c r="I8" s="379" t="s">
        <v>302</v>
      </c>
      <c r="J8" s="380" t="s">
        <v>302</v>
      </c>
      <c r="K8" s="379" t="s">
        <v>302</v>
      </c>
      <c r="L8" s="379" t="s">
        <v>302</v>
      </c>
      <c r="M8" s="379" t="s">
        <v>302</v>
      </c>
      <c r="N8" s="379" t="s">
        <v>302</v>
      </c>
      <c r="O8" s="379" t="s">
        <v>302</v>
      </c>
    </row>
    <row r="9" spans="1:15" x14ac:dyDescent="0.3">
      <c r="B9" s="378" t="s">
        <v>303</v>
      </c>
      <c r="C9" s="379" t="s">
        <v>302</v>
      </c>
      <c r="D9" s="379" t="s">
        <v>302</v>
      </c>
      <c r="E9" s="379" t="s">
        <v>302</v>
      </c>
      <c r="F9" s="379" t="s">
        <v>302</v>
      </c>
      <c r="G9" s="379" t="s">
        <v>302</v>
      </c>
      <c r="H9" s="379" t="s">
        <v>302</v>
      </c>
      <c r="I9" s="379" t="s">
        <v>302</v>
      </c>
      <c r="J9" s="380" t="s">
        <v>302</v>
      </c>
      <c r="K9" s="379" t="s">
        <v>302</v>
      </c>
      <c r="L9" s="379" t="s">
        <v>302</v>
      </c>
      <c r="M9" s="379" t="s">
        <v>302</v>
      </c>
      <c r="N9" s="379" t="s">
        <v>302</v>
      </c>
      <c r="O9" s="379" t="s">
        <v>302</v>
      </c>
    </row>
    <row r="10" spans="1:15" ht="28.5" x14ac:dyDescent="0.3">
      <c r="B10" s="378" t="s">
        <v>304</v>
      </c>
      <c r="C10" s="379" t="s">
        <v>302</v>
      </c>
      <c r="D10" s="379" t="s">
        <v>302</v>
      </c>
      <c r="E10" s="379" t="s">
        <v>302</v>
      </c>
      <c r="F10" s="379" t="s">
        <v>302</v>
      </c>
      <c r="G10" s="379" t="s">
        <v>302</v>
      </c>
      <c r="H10" s="379" t="s">
        <v>302</v>
      </c>
      <c r="I10" s="379" t="s">
        <v>302</v>
      </c>
      <c r="J10" s="380" t="s">
        <v>302</v>
      </c>
      <c r="K10" s="379" t="s">
        <v>302</v>
      </c>
      <c r="L10" s="379" t="s">
        <v>302</v>
      </c>
      <c r="M10" s="379" t="s">
        <v>302</v>
      </c>
      <c r="N10" s="379" t="s">
        <v>302</v>
      </c>
      <c r="O10" s="379" t="s">
        <v>302</v>
      </c>
    </row>
    <row r="11" spans="1:15" x14ac:dyDescent="0.3">
      <c r="B11" s="378" t="s">
        <v>305</v>
      </c>
      <c r="C11" s="379" t="s">
        <v>302</v>
      </c>
      <c r="D11" s="379" t="s">
        <v>302</v>
      </c>
      <c r="E11" s="379" t="s">
        <v>302</v>
      </c>
      <c r="F11" s="379" t="s">
        <v>302</v>
      </c>
      <c r="G11" s="379" t="s">
        <v>302</v>
      </c>
      <c r="H11" s="379" t="s">
        <v>302</v>
      </c>
      <c r="I11" s="379"/>
      <c r="J11" s="380" t="s">
        <v>302</v>
      </c>
      <c r="K11" s="379" t="s">
        <v>302</v>
      </c>
      <c r="L11" s="379" t="s">
        <v>302</v>
      </c>
      <c r="M11" s="379" t="s">
        <v>302</v>
      </c>
      <c r="N11" s="379" t="s">
        <v>302</v>
      </c>
      <c r="O11" s="379" t="s">
        <v>302</v>
      </c>
    </row>
    <row r="12" spans="1:15" ht="28.5" x14ac:dyDescent="0.3">
      <c r="B12" s="378" t="s">
        <v>306</v>
      </c>
      <c r="C12" s="379" t="s">
        <v>302</v>
      </c>
      <c r="D12" s="379" t="s">
        <v>302</v>
      </c>
      <c r="E12" s="379" t="s">
        <v>302</v>
      </c>
      <c r="F12" s="379" t="s">
        <v>302</v>
      </c>
      <c r="G12" s="379" t="s">
        <v>302</v>
      </c>
      <c r="H12" s="379" t="s">
        <v>302</v>
      </c>
      <c r="I12" s="379" t="s">
        <v>302</v>
      </c>
      <c r="J12" s="380" t="s">
        <v>302</v>
      </c>
      <c r="K12" s="379" t="s">
        <v>302</v>
      </c>
      <c r="L12" s="379"/>
      <c r="M12" s="379" t="s">
        <v>302</v>
      </c>
      <c r="N12" s="379"/>
      <c r="O12" s="379"/>
    </row>
    <row r="13" spans="1:15" ht="28.5" x14ac:dyDescent="0.3">
      <c r="B13" s="378" t="s">
        <v>307</v>
      </c>
      <c r="C13" s="379" t="s">
        <v>302</v>
      </c>
      <c r="D13" s="379" t="s">
        <v>302</v>
      </c>
      <c r="E13" s="379" t="s">
        <v>302</v>
      </c>
      <c r="F13" s="379" t="s">
        <v>302</v>
      </c>
      <c r="G13" s="379"/>
      <c r="H13" s="379" t="s">
        <v>302</v>
      </c>
      <c r="I13" s="379" t="s">
        <v>302</v>
      </c>
      <c r="J13" s="380" t="s">
        <v>302</v>
      </c>
      <c r="K13" s="379" t="s">
        <v>302</v>
      </c>
      <c r="L13" s="379"/>
      <c r="M13" s="379" t="s">
        <v>302</v>
      </c>
      <c r="N13" s="379"/>
      <c r="O13" s="379" t="s">
        <v>302</v>
      </c>
    </row>
    <row r="14" spans="1:15" ht="16.5" x14ac:dyDescent="0.3">
      <c r="B14" s="378" t="s">
        <v>308</v>
      </c>
      <c r="C14" s="379" t="s">
        <v>559</v>
      </c>
      <c r="D14" s="379" t="s">
        <v>560</v>
      </c>
      <c r="E14" s="379" t="s">
        <v>561</v>
      </c>
      <c r="F14" s="379" t="s">
        <v>561</v>
      </c>
      <c r="G14" s="379"/>
      <c r="H14" s="379"/>
      <c r="I14" s="379"/>
      <c r="J14" s="380" t="s">
        <v>559</v>
      </c>
      <c r="K14" s="379" t="s">
        <v>559</v>
      </c>
      <c r="L14" s="379" t="s">
        <v>559</v>
      </c>
      <c r="M14" s="379" t="s">
        <v>559</v>
      </c>
      <c r="N14" s="379" t="s">
        <v>559</v>
      </c>
      <c r="O14" s="379" t="s">
        <v>559</v>
      </c>
    </row>
    <row r="15" spans="1:15" x14ac:dyDescent="0.3">
      <c r="B15" s="378" t="s">
        <v>309</v>
      </c>
      <c r="C15" s="379" t="s">
        <v>302</v>
      </c>
      <c r="D15" s="379"/>
      <c r="E15" s="379" t="s">
        <v>302</v>
      </c>
      <c r="F15" s="379"/>
      <c r="G15" s="379"/>
      <c r="H15" s="379" t="s">
        <v>302</v>
      </c>
      <c r="I15" s="379" t="s">
        <v>302</v>
      </c>
      <c r="J15" s="380" t="s">
        <v>302</v>
      </c>
      <c r="K15" s="379"/>
      <c r="L15" s="379"/>
      <c r="M15" s="379" t="s">
        <v>302</v>
      </c>
      <c r="N15" s="379" t="s">
        <v>302</v>
      </c>
      <c r="O15" s="379" t="s">
        <v>302</v>
      </c>
    </row>
    <row r="16" spans="1:15" ht="28.5" x14ac:dyDescent="0.3">
      <c r="B16" s="378" t="s">
        <v>310</v>
      </c>
      <c r="C16" s="379" t="s">
        <v>302</v>
      </c>
      <c r="D16" s="379"/>
      <c r="E16" s="379" t="s">
        <v>302</v>
      </c>
      <c r="F16" s="379" t="s">
        <v>302</v>
      </c>
      <c r="G16" s="379"/>
      <c r="H16" s="379" t="s">
        <v>302</v>
      </c>
      <c r="I16" s="379" t="s">
        <v>302</v>
      </c>
      <c r="J16" s="380"/>
      <c r="K16" s="379"/>
      <c r="L16" s="379"/>
      <c r="M16" s="379" t="s">
        <v>302</v>
      </c>
      <c r="N16" s="379" t="s">
        <v>302</v>
      </c>
      <c r="O16" s="379"/>
    </row>
    <row r="17" spans="2:15" ht="28.5" x14ac:dyDescent="0.3">
      <c r="B17" s="378" t="s">
        <v>311</v>
      </c>
      <c r="C17" s="379" t="s">
        <v>302</v>
      </c>
      <c r="D17" s="379" t="s">
        <v>302</v>
      </c>
      <c r="E17" s="379" t="s">
        <v>302</v>
      </c>
      <c r="F17" s="379"/>
      <c r="G17" s="379"/>
      <c r="H17" s="379"/>
      <c r="I17" s="379" t="s">
        <v>302</v>
      </c>
      <c r="J17" s="380"/>
      <c r="K17" s="379" t="s">
        <v>302</v>
      </c>
      <c r="L17" s="379" t="s">
        <v>302</v>
      </c>
      <c r="M17" s="379" t="s">
        <v>302</v>
      </c>
      <c r="N17" s="379" t="s">
        <v>302</v>
      </c>
      <c r="O17" s="379" t="s">
        <v>302</v>
      </c>
    </row>
    <row r="18" spans="2:15" x14ac:dyDescent="0.3">
      <c r="B18" s="378" t="s">
        <v>312</v>
      </c>
      <c r="C18" s="379"/>
      <c r="D18" s="379" t="s">
        <v>302</v>
      </c>
      <c r="E18" s="379"/>
      <c r="F18" s="379"/>
      <c r="G18" s="379" t="s">
        <v>302</v>
      </c>
      <c r="H18" s="379"/>
      <c r="I18" s="379"/>
      <c r="J18" s="380" t="s">
        <v>302</v>
      </c>
      <c r="K18" s="379" t="s">
        <v>302</v>
      </c>
      <c r="L18" s="379" t="s">
        <v>302</v>
      </c>
      <c r="M18" s="379" t="s">
        <v>302</v>
      </c>
      <c r="N18" s="379" t="s">
        <v>302</v>
      </c>
      <c r="O18" s="379"/>
    </row>
    <row r="19" spans="2:15" ht="28.5" x14ac:dyDescent="0.3">
      <c r="B19" s="378" t="s">
        <v>313</v>
      </c>
      <c r="C19" s="379" t="s">
        <v>302</v>
      </c>
      <c r="D19" s="379" t="s">
        <v>302</v>
      </c>
      <c r="E19" s="379" t="s">
        <v>302</v>
      </c>
      <c r="F19" s="379"/>
      <c r="G19" s="379"/>
      <c r="H19" s="379"/>
      <c r="I19" s="379"/>
      <c r="J19" s="380"/>
      <c r="K19" s="379"/>
      <c r="L19" s="379" t="s">
        <v>302</v>
      </c>
      <c r="M19" s="379"/>
      <c r="N19" s="379"/>
      <c r="O19" s="379"/>
    </row>
    <row r="20" spans="2:15" x14ac:dyDescent="0.3">
      <c r="B20" s="378" t="s">
        <v>314</v>
      </c>
      <c r="C20" s="379"/>
      <c r="D20" s="379"/>
      <c r="E20" s="379" t="s">
        <v>302</v>
      </c>
      <c r="F20" s="379"/>
      <c r="G20" s="379"/>
      <c r="H20" s="379"/>
      <c r="I20" s="379" t="s">
        <v>302</v>
      </c>
      <c r="J20" s="380"/>
      <c r="K20" s="379"/>
      <c r="L20" s="379"/>
      <c r="M20" s="379"/>
      <c r="N20" s="379" t="s">
        <v>302</v>
      </c>
      <c r="O20" s="379" t="s">
        <v>302</v>
      </c>
    </row>
    <row r="21" spans="2:15" x14ac:dyDescent="0.3">
      <c r="B21" s="378" t="s">
        <v>315</v>
      </c>
      <c r="C21" s="379" t="s">
        <v>302</v>
      </c>
      <c r="D21" s="379" t="s">
        <v>302</v>
      </c>
      <c r="E21" s="379" t="s">
        <v>302</v>
      </c>
      <c r="F21" s="379"/>
      <c r="G21" s="379"/>
      <c r="H21" s="379"/>
      <c r="I21" s="379"/>
      <c r="J21" s="380"/>
      <c r="K21" s="379"/>
      <c r="L21" s="379"/>
      <c r="M21" s="379"/>
      <c r="N21" s="379"/>
      <c r="O21" s="379" t="s">
        <v>302</v>
      </c>
    </row>
    <row r="22" spans="2:15" x14ac:dyDescent="0.3">
      <c r="B22" s="378" t="s">
        <v>316</v>
      </c>
      <c r="C22" s="379" t="s">
        <v>302</v>
      </c>
      <c r="D22" s="379"/>
      <c r="E22" s="381"/>
      <c r="F22" s="379" t="s">
        <v>302</v>
      </c>
      <c r="G22" s="379" t="s">
        <v>302</v>
      </c>
      <c r="H22" s="381"/>
      <c r="I22" s="381"/>
      <c r="J22" s="380"/>
      <c r="K22" s="379"/>
      <c r="L22" s="381"/>
      <c r="M22" s="379"/>
      <c r="N22" s="381"/>
      <c r="O22" s="381"/>
    </row>
    <row r="23" spans="2:15" x14ac:dyDescent="0.3">
      <c r="B23" s="378" t="s">
        <v>317</v>
      </c>
      <c r="C23" s="379" t="s">
        <v>302</v>
      </c>
      <c r="D23" s="379"/>
      <c r="E23" s="379" t="s">
        <v>302</v>
      </c>
      <c r="F23" s="379" t="s">
        <v>302</v>
      </c>
      <c r="G23" s="381"/>
      <c r="H23" s="381"/>
      <c r="I23" s="381"/>
      <c r="J23" s="380"/>
      <c r="K23" s="379"/>
      <c r="L23" s="381"/>
      <c r="M23" s="379"/>
      <c r="N23" s="381"/>
      <c r="O23" s="381"/>
    </row>
    <row r="24" spans="2:15" ht="28.5" x14ac:dyDescent="0.3">
      <c r="B24" s="378" t="s">
        <v>318</v>
      </c>
      <c r="C24" s="379" t="s">
        <v>302</v>
      </c>
      <c r="D24" s="379"/>
      <c r="E24" s="381"/>
      <c r="F24" s="381"/>
      <c r="G24" s="381"/>
      <c r="H24" s="381"/>
      <c r="I24" s="381"/>
      <c r="J24" s="380"/>
      <c r="K24" s="379"/>
      <c r="L24" s="381"/>
      <c r="M24" s="379"/>
      <c r="N24" s="381"/>
      <c r="O24" s="381"/>
    </row>
    <row r="25" spans="2:15" ht="42.75" x14ac:dyDescent="0.3">
      <c r="B25" s="378" t="s">
        <v>319</v>
      </c>
      <c r="C25" s="379" t="s">
        <v>302</v>
      </c>
      <c r="D25" s="379"/>
      <c r="E25" s="381"/>
      <c r="F25" s="381"/>
      <c r="G25" s="381"/>
      <c r="H25" s="381"/>
      <c r="I25" s="379" t="s">
        <v>302</v>
      </c>
      <c r="J25" s="380"/>
      <c r="K25" s="379"/>
      <c r="L25" s="381"/>
      <c r="M25" s="379"/>
      <c r="N25" s="381"/>
      <c r="O25" s="381"/>
    </row>
    <row r="26" spans="2:15" ht="28.5" x14ac:dyDescent="0.3">
      <c r="B26" s="378" t="s">
        <v>320</v>
      </c>
      <c r="C26" s="379" t="s">
        <v>302</v>
      </c>
      <c r="D26" s="379"/>
      <c r="E26" s="381"/>
      <c r="F26" s="381"/>
      <c r="G26" s="381"/>
      <c r="H26" s="379" t="s">
        <v>302</v>
      </c>
      <c r="I26" s="381"/>
      <c r="J26" s="380"/>
      <c r="K26" s="379"/>
      <c r="L26" s="381"/>
      <c r="M26" s="379"/>
      <c r="N26" s="381"/>
      <c r="O26" s="381"/>
    </row>
    <row r="27" spans="2:15" x14ac:dyDescent="0.3">
      <c r="B27" s="378" t="s">
        <v>321</v>
      </c>
      <c r="C27" s="381"/>
      <c r="D27" s="379"/>
      <c r="E27" s="379" t="s">
        <v>302</v>
      </c>
      <c r="F27" s="381"/>
      <c r="G27" s="381"/>
      <c r="H27" s="381"/>
      <c r="I27" s="381"/>
      <c r="J27" s="380"/>
      <c r="K27" s="379"/>
      <c r="L27" s="381"/>
      <c r="M27" s="379"/>
      <c r="N27" s="381"/>
      <c r="O27" s="381"/>
    </row>
    <row r="28" spans="2:15" ht="28.5" x14ac:dyDescent="0.3">
      <c r="B28" s="378" t="s">
        <v>322</v>
      </c>
      <c r="C28" s="381"/>
      <c r="D28" s="379"/>
      <c r="E28" s="379" t="s">
        <v>302</v>
      </c>
      <c r="F28" s="381"/>
      <c r="G28" s="381"/>
      <c r="H28" s="381"/>
      <c r="I28" s="379" t="s">
        <v>302</v>
      </c>
      <c r="J28" s="380"/>
      <c r="K28" s="379"/>
      <c r="L28" s="381"/>
      <c r="M28" s="379"/>
      <c r="N28" s="381"/>
      <c r="O28" s="381"/>
    </row>
    <row r="29" spans="2:15" x14ac:dyDescent="0.3">
      <c r="B29" s="378" t="s">
        <v>323</v>
      </c>
      <c r="C29" s="381"/>
      <c r="D29" s="379"/>
      <c r="E29" s="381"/>
      <c r="F29" s="381"/>
      <c r="G29" s="381"/>
      <c r="H29" s="381"/>
      <c r="I29" s="381"/>
      <c r="J29" s="380"/>
      <c r="K29" s="379"/>
      <c r="L29" s="379" t="s">
        <v>302</v>
      </c>
      <c r="M29" s="379"/>
      <c r="N29" s="379" t="s">
        <v>302</v>
      </c>
      <c r="O29" s="379" t="s">
        <v>302</v>
      </c>
    </row>
    <row r="30" spans="2:15" x14ac:dyDescent="0.3">
      <c r="B30" s="378" t="s">
        <v>324</v>
      </c>
      <c r="C30" s="379" t="s">
        <v>302</v>
      </c>
      <c r="D30" s="379"/>
      <c r="E30" s="381"/>
      <c r="F30" s="381"/>
      <c r="G30" s="381"/>
      <c r="H30" s="381"/>
      <c r="I30" s="379" t="s">
        <v>302</v>
      </c>
      <c r="J30" s="380"/>
      <c r="K30" s="379"/>
      <c r="L30" s="381"/>
      <c r="M30" s="379"/>
      <c r="N30" s="381"/>
      <c r="O30" s="379" t="s">
        <v>302</v>
      </c>
    </row>
    <row r="31" spans="2:15" ht="28.5" x14ac:dyDescent="0.3">
      <c r="B31" s="378" t="s">
        <v>325</v>
      </c>
      <c r="C31" s="379" t="s">
        <v>302</v>
      </c>
      <c r="D31" s="379"/>
      <c r="E31" s="379" t="s">
        <v>302</v>
      </c>
      <c r="F31" s="381"/>
      <c r="G31" s="381"/>
      <c r="H31" s="381"/>
      <c r="I31" s="381"/>
      <c r="J31" s="380"/>
      <c r="K31" s="379"/>
      <c r="L31" s="381"/>
      <c r="M31" s="379"/>
      <c r="N31" s="381"/>
      <c r="O31" s="379" t="s">
        <v>302</v>
      </c>
    </row>
    <row r="32" spans="2:15" x14ac:dyDescent="0.3">
      <c r="C32" s="326"/>
      <c r="D32" s="326"/>
      <c r="E32" s="326"/>
      <c r="F32" s="326"/>
      <c r="G32" s="326"/>
      <c r="H32" s="326"/>
      <c r="I32" s="326"/>
      <c r="J32" s="326"/>
      <c r="K32" s="326"/>
      <c r="L32" s="326"/>
      <c r="M32" s="326"/>
      <c r="N32" s="326"/>
      <c r="O32" s="326"/>
    </row>
    <row r="33" spans="2:15" x14ac:dyDescent="0.3">
      <c r="C33" s="326"/>
      <c r="D33" s="326"/>
      <c r="E33" s="326"/>
      <c r="F33" s="326"/>
      <c r="G33" s="326"/>
      <c r="H33" s="326"/>
      <c r="I33" s="326"/>
      <c r="J33" s="326"/>
      <c r="K33" s="326"/>
      <c r="L33" s="326"/>
      <c r="M33" s="326"/>
      <c r="N33" s="326"/>
      <c r="O33" s="326"/>
    </row>
    <row r="35" spans="2:15" x14ac:dyDescent="0.3">
      <c r="B35" s="326"/>
    </row>
  </sheetData>
  <mergeCells count="5">
    <mergeCell ref="B6:B7"/>
    <mergeCell ref="C6:O6"/>
    <mergeCell ref="B2:O2"/>
    <mergeCell ref="B3:O3"/>
    <mergeCell ref="B4:O4"/>
  </mergeCells>
  <hyperlinks>
    <hyperlink ref="A1" location="ÍNDICE!A1" display="ÍNDICE" xr:uid="{6300F960-A593-4CB6-A3CD-32404E325839}"/>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5E1978-3DFC-4346-A4BB-DA4FAA6CDD22}">
  <sheetPr codeName="Sheet24"/>
  <dimension ref="A1:G23"/>
  <sheetViews>
    <sheetView zoomScaleNormal="100" workbookViewId="0"/>
  </sheetViews>
  <sheetFormatPr baseColWidth="10" defaultColWidth="8.85546875" defaultRowHeight="14.25" x14ac:dyDescent="0.3"/>
  <cols>
    <col min="1" max="1" width="8.85546875" style="51"/>
    <col min="2" max="2" width="90.7109375" style="51" customWidth="1"/>
    <col min="3" max="3" width="8.85546875" style="51"/>
    <col min="4" max="4" width="28.7109375" style="51" bestFit="1" customWidth="1"/>
    <col min="5" max="5" width="11.28515625" style="51" bestFit="1" customWidth="1"/>
    <col min="6" max="6" width="37.42578125" style="51" customWidth="1"/>
    <col min="7" max="16384" width="8.85546875" style="51"/>
  </cols>
  <sheetData>
    <row r="1" spans="1:7" s="33" customFormat="1" ht="13.5" x14ac:dyDescent="0.25">
      <c r="A1" s="503" t="s">
        <v>23</v>
      </c>
    </row>
    <row r="2" spans="1:7" s="144" customFormat="1" ht="41.45" customHeight="1" x14ac:dyDescent="0.25">
      <c r="B2" s="161" t="s">
        <v>798</v>
      </c>
      <c r="C2" s="428"/>
    </row>
    <row r="3" spans="1:7" x14ac:dyDescent="0.3">
      <c r="B3" s="217" t="s">
        <v>1002</v>
      </c>
    </row>
    <row r="4" spans="1:7" x14ac:dyDescent="0.3">
      <c r="B4" s="217" t="s">
        <v>326</v>
      </c>
    </row>
    <row r="8" spans="1:7" x14ac:dyDescent="0.3">
      <c r="D8" s="371" t="s">
        <v>139</v>
      </c>
      <c r="E8" s="371" t="s">
        <v>86</v>
      </c>
      <c r="G8" s="199"/>
    </row>
    <row r="9" spans="1:7" x14ac:dyDescent="0.3">
      <c r="D9" s="365" t="s">
        <v>140</v>
      </c>
      <c r="E9" s="383">
        <f>1/4</f>
        <v>0.25</v>
      </c>
      <c r="G9" s="199"/>
    </row>
    <row r="10" spans="1:7" x14ac:dyDescent="0.3">
      <c r="D10" s="372" t="s">
        <v>595</v>
      </c>
      <c r="E10" s="384">
        <f>3/4</f>
        <v>0.75</v>
      </c>
      <c r="G10" s="199"/>
    </row>
    <row r="11" spans="1:7" x14ac:dyDescent="0.3">
      <c r="E11" s="199"/>
      <c r="G11" s="199"/>
    </row>
    <row r="12" spans="1:7" x14ac:dyDescent="0.3">
      <c r="E12" s="199"/>
      <c r="F12" s="199"/>
      <c r="G12" s="199"/>
    </row>
    <row r="23" ht="9.6" customHeight="1" x14ac:dyDescent="0.3"/>
  </sheetData>
  <hyperlinks>
    <hyperlink ref="A1" location="ÍNDICE!A1" display="ÍNDICE" xr:uid="{9BC7EDA3-EC5F-47DD-A98B-D6E1592AEA9C}"/>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22AD3-6CBD-4EA6-A12F-2BFD5B2AB66F}">
  <sheetPr codeName="Hoja2">
    <tabColor theme="4"/>
  </sheetPr>
  <dimension ref="A1:B7"/>
  <sheetViews>
    <sheetView topLeftCell="B1" zoomScaleNormal="100" workbookViewId="0">
      <selection activeCell="A2" sqref="A2"/>
    </sheetView>
  </sheetViews>
  <sheetFormatPr baseColWidth="10" defaultColWidth="11.42578125" defaultRowHeight="15" x14ac:dyDescent="0.25"/>
  <cols>
    <col min="1" max="1" width="52.42578125" style="8" bestFit="1" customWidth="1"/>
    <col min="2" max="2" width="190.140625" style="9" customWidth="1"/>
    <col min="3" max="16384" width="11.42578125" style="8"/>
  </cols>
  <sheetData>
    <row r="1" spans="1:2" s="33" customFormat="1" ht="13.5" x14ac:dyDescent="0.25">
      <c r="B1" s="54"/>
    </row>
    <row r="2" spans="1:2" s="33" customFormat="1" ht="13.5" x14ac:dyDescent="0.25">
      <c r="B2" s="54"/>
    </row>
    <row r="3" spans="1:2" s="33" customFormat="1" ht="36.75" x14ac:dyDescent="0.25">
      <c r="A3" s="132" t="s">
        <v>17</v>
      </c>
      <c r="B3" s="329"/>
    </row>
    <row r="4" spans="1:2" s="33" customFormat="1" ht="36.75" x14ac:dyDescent="0.25">
      <c r="A4" s="132"/>
      <c r="B4" s="377"/>
    </row>
    <row r="5" spans="1:2" s="33" customFormat="1" ht="73.5" x14ac:dyDescent="0.25">
      <c r="A5" s="132" t="s">
        <v>18</v>
      </c>
      <c r="B5" s="134" t="s">
        <v>25</v>
      </c>
    </row>
    <row r="6" spans="1:2" s="33" customFormat="1" ht="36.75" x14ac:dyDescent="0.25">
      <c r="A6" s="132"/>
      <c r="B6" s="135"/>
    </row>
    <row r="7" spans="1:2" s="33" customFormat="1" ht="36.75" x14ac:dyDescent="0.25">
      <c r="A7" s="132"/>
      <c r="B7" s="136" t="s">
        <v>19</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00BA1C-05AE-4D21-B444-25B3F415EFB2}">
  <sheetPr codeName="Hoja26"/>
  <dimension ref="A1:H25"/>
  <sheetViews>
    <sheetView showGridLines="0" zoomScaleNormal="100" workbookViewId="0"/>
  </sheetViews>
  <sheetFormatPr baseColWidth="10" defaultColWidth="11.42578125" defaultRowHeight="14.25" x14ac:dyDescent="0.3"/>
  <cols>
    <col min="1" max="1" width="11.42578125" style="126"/>
    <col min="2" max="2" width="90.7109375" style="126" customWidth="1"/>
    <col min="3" max="3" width="11.42578125" style="126" customWidth="1"/>
    <col min="4" max="5" width="11.7109375" style="126" customWidth="1"/>
    <col min="6" max="16384" width="11.42578125" style="126"/>
  </cols>
  <sheetData>
    <row r="1" spans="1:8" s="15" customFormat="1" ht="15" customHeight="1" x14ac:dyDescent="0.3">
      <c r="A1" s="503" t="s">
        <v>23</v>
      </c>
    </row>
    <row r="2" spans="1:8" s="149" customFormat="1" ht="49.5" customHeight="1" x14ac:dyDescent="0.25">
      <c r="B2" s="101" t="s">
        <v>799</v>
      </c>
      <c r="C2"/>
      <c r="D2" s="434"/>
      <c r="E2" s="434"/>
    </row>
    <row r="3" spans="1:8" x14ac:dyDescent="0.3">
      <c r="B3" s="331" t="s">
        <v>1000</v>
      </c>
    </row>
    <row r="4" spans="1:8" ht="28.5" x14ac:dyDescent="0.3">
      <c r="B4" s="553" t="s">
        <v>1001</v>
      </c>
    </row>
    <row r="5" spans="1:8" x14ac:dyDescent="0.3">
      <c r="A5" s="120"/>
      <c r="B5" s="129"/>
    </row>
    <row r="6" spans="1:8" x14ac:dyDescent="0.3">
      <c r="A6" s="120"/>
      <c r="D6" s="371" t="s">
        <v>20</v>
      </c>
      <c r="E6" s="371" t="s">
        <v>763</v>
      </c>
    </row>
    <row r="7" spans="1:8" x14ac:dyDescent="0.3">
      <c r="D7" s="365" t="s">
        <v>77</v>
      </c>
      <c r="E7" s="383">
        <v>0.94211202117344184</v>
      </c>
      <c r="H7" s="168"/>
    </row>
    <row r="8" spans="1:8" x14ac:dyDescent="0.3">
      <c r="D8" s="365" t="s">
        <v>80</v>
      </c>
      <c r="E8" s="383">
        <v>0.8880885124274317</v>
      </c>
      <c r="H8" s="168"/>
    </row>
    <row r="9" spans="1:8" x14ac:dyDescent="0.3">
      <c r="D9" s="365" t="s">
        <v>70</v>
      </c>
      <c r="E9" s="383">
        <v>0.87562466046282239</v>
      </c>
      <c r="H9" s="168"/>
    </row>
    <row r="10" spans="1:8" x14ac:dyDescent="0.3">
      <c r="D10" s="365" t="s">
        <v>65</v>
      </c>
      <c r="E10" s="383">
        <v>0.8751255213532867</v>
      </c>
      <c r="H10" s="168"/>
    </row>
    <row r="11" spans="1:8" x14ac:dyDescent="0.3">
      <c r="D11" s="365" t="s">
        <v>76</v>
      </c>
      <c r="E11" s="383">
        <v>0.85170620545055453</v>
      </c>
      <c r="H11" s="168"/>
    </row>
    <row r="12" spans="1:8" x14ac:dyDescent="0.3">
      <c r="B12" s="128"/>
      <c r="D12" s="365" t="s">
        <v>66</v>
      </c>
      <c r="E12" s="383">
        <v>0.79959058562516871</v>
      </c>
      <c r="H12" s="168"/>
    </row>
    <row r="13" spans="1:8" x14ac:dyDescent="0.3">
      <c r="D13" s="365" t="s">
        <v>75</v>
      </c>
      <c r="E13" s="383">
        <v>0.7797585159178968</v>
      </c>
      <c r="H13" s="168"/>
    </row>
    <row r="14" spans="1:8" x14ac:dyDescent="0.3">
      <c r="D14" s="365" t="s">
        <v>73</v>
      </c>
      <c r="E14" s="383">
        <v>0.77798890515097574</v>
      </c>
      <c r="H14" s="168"/>
    </row>
    <row r="15" spans="1:8" x14ac:dyDescent="0.3">
      <c r="D15" s="365" t="s">
        <v>72</v>
      </c>
      <c r="E15" s="383">
        <v>0.76154515292182168</v>
      </c>
      <c r="H15" s="168"/>
    </row>
    <row r="16" spans="1:8" x14ac:dyDescent="0.3">
      <c r="D16" s="365" t="s">
        <v>67</v>
      </c>
      <c r="E16" s="383">
        <v>0.75777168707499187</v>
      </c>
      <c r="H16" s="168"/>
    </row>
    <row r="17" spans="2:8" x14ac:dyDescent="0.3">
      <c r="D17" s="365" t="s">
        <v>68</v>
      </c>
      <c r="E17" s="383">
        <v>0.73875650348805511</v>
      </c>
      <c r="H17" s="168"/>
    </row>
    <row r="18" spans="2:8" x14ac:dyDescent="0.3">
      <c r="D18" s="365" t="s">
        <v>596</v>
      </c>
      <c r="E18" s="383">
        <v>0.69667469010112681</v>
      </c>
      <c r="H18" s="168"/>
    </row>
    <row r="19" spans="2:8" x14ac:dyDescent="0.3">
      <c r="D19" s="365" t="s">
        <v>79</v>
      </c>
      <c r="E19" s="383">
        <v>0.66956405383712303</v>
      </c>
      <c r="H19" s="168"/>
    </row>
    <row r="20" spans="2:8" x14ac:dyDescent="0.3">
      <c r="D20" s="365" t="s">
        <v>78</v>
      </c>
      <c r="E20" s="383">
        <v>0.64148889412927868</v>
      </c>
      <c r="H20" s="168"/>
    </row>
    <row r="21" spans="2:8" x14ac:dyDescent="0.3">
      <c r="D21" s="365" t="s">
        <v>69</v>
      </c>
      <c r="E21" s="383">
        <v>0.61539852331266609</v>
      </c>
      <c r="H21" s="168"/>
    </row>
    <row r="22" spans="2:8" x14ac:dyDescent="0.3">
      <c r="D22" s="365" t="s">
        <v>74</v>
      </c>
      <c r="E22" s="383">
        <v>0.57751280580173481</v>
      </c>
      <c r="H22" s="168"/>
    </row>
    <row r="23" spans="2:8" x14ac:dyDescent="0.3">
      <c r="D23" s="387" t="s">
        <v>71</v>
      </c>
      <c r="E23" s="393">
        <v>0.57229248523627396</v>
      </c>
      <c r="H23" s="168"/>
    </row>
    <row r="24" spans="2:8" x14ac:dyDescent="0.3">
      <c r="B24" s="123"/>
      <c r="D24" s="372" t="s">
        <v>81</v>
      </c>
      <c r="E24" s="384">
        <v>0.53066527603941127</v>
      </c>
      <c r="H24" s="168"/>
    </row>
    <row r="25" spans="2:8" x14ac:dyDescent="0.3">
      <c r="B25" s="129"/>
    </row>
  </sheetData>
  <autoFilter ref="D6:E6" xr:uid="{8B00BA1C-05AE-4D21-B444-25B3F415EFB2}">
    <sortState xmlns:xlrd2="http://schemas.microsoft.com/office/spreadsheetml/2017/richdata2" ref="D7:E25">
      <sortCondition descending="1" ref="E6"/>
    </sortState>
  </autoFilter>
  <sortState xmlns:xlrd2="http://schemas.microsoft.com/office/spreadsheetml/2017/richdata2" ref="D6:E23">
    <sortCondition ref="D6:D23"/>
  </sortState>
  <conditionalFormatting sqref="D7:E24">
    <cfRule type="containsText" dxfId="399" priority="17" operator="containsText" text="Extremadura">
      <formula>NOT(ISERROR(SEARCH("Extremadura",D7)))</formula>
    </cfRule>
    <cfRule type="containsText" dxfId="398" priority="18" operator="containsText" text="Total">
      <formula>NOT(ISERROR(SEARCH("Total",D7)))</formula>
    </cfRule>
  </conditionalFormatting>
  <conditionalFormatting sqref="E7:E24">
    <cfRule type="expression" dxfId="397" priority="337">
      <formula>$D7="Extremadura"</formula>
    </cfRule>
    <cfRule type="expression" dxfId="396" priority="338">
      <formula>$D7="Total"</formula>
    </cfRule>
  </conditionalFormatting>
  <hyperlinks>
    <hyperlink ref="A1" location="ÍNDICE!A1" display="ÍNDICE" xr:uid="{3515D2A6-64F9-4D7A-A152-BABAFBB00E0D}"/>
  </hyperlink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C79EC-8248-4EA9-9EE2-A5E85CBBAD61}">
  <sheetPr codeName="Hoja27"/>
  <dimension ref="A1:H27"/>
  <sheetViews>
    <sheetView showGridLines="0" zoomScaleNormal="100" workbookViewId="0"/>
  </sheetViews>
  <sheetFormatPr baseColWidth="10" defaultColWidth="11.42578125" defaultRowHeight="14.25" x14ac:dyDescent="0.3"/>
  <cols>
    <col min="1" max="1" width="11.42578125" style="126"/>
    <col min="2" max="2" width="90.7109375" style="126" customWidth="1"/>
    <col min="3" max="3" width="11.42578125" style="126" customWidth="1"/>
    <col min="4" max="4" width="11.85546875" style="126" customWidth="1"/>
    <col min="5" max="5" width="11.85546875" style="126" bestFit="1" customWidth="1"/>
    <col min="6" max="16384" width="11.42578125" style="126"/>
  </cols>
  <sheetData>
    <row r="1" spans="1:8" s="15" customFormat="1" ht="15" customHeight="1" x14ac:dyDescent="0.3">
      <c r="A1" s="503" t="s">
        <v>23</v>
      </c>
    </row>
    <row r="2" spans="1:8" s="149" customFormat="1" ht="49.5" x14ac:dyDescent="0.25">
      <c r="B2" s="101" t="s">
        <v>800</v>
      </c>
      <c r="C2"/>
      <c r="D2" s="434"/>
      <c r="E2" s="434"/>
      <c r="F2" s="434"/>
      <c r="G2" s="434"/>
    </row>
    <row r="3" spans="1:8" x14ac:dyDescent="0.3">
      <c r="B3" s="331" t="s">
        <v>1000</v>
      </c>
    </row>
    <row r="4" spans="1:8" x14ac:dyDescent="0.3">
      <c r="B4" s="553" t="s">
        <v>1007</v>
      </c>
      <c r="D4" s="371" t="s">
        <v>20</v>
      </c>
      <c r="E4" s="371" t="s">
        <v>764</v>
      </c>
    </row>
    <row r="5" spans="1:8" x14ac:dyDescent="0.3">
      <c r="A5" s="120"/>
      <c r="D5" s="365" t="s">
        <v>73</v>
      </c>
      <c r="E5" s="383">
        <v>0.94869878813476716</v>
      </c>
      <c r="H5" s="168"/>
    </row>
    <row r="6" spans="1:8" x14ac:dyDescent="0.3">
      <c r="A6" s="120"/>
      <c r="D6" s="365" t="s">
        <v>78</v>
      </c>
      <c r="E6" s="383">
        <v>0.91528614457831325</v>
      </c>
      <c r="H6" s="168"/>
    </row>
    <row r="7" spans="1:8" x14ac:dyDescent="0.3">
      <c r="D7" s="365" t="s">
        <v>71</v>
      </c>
      <c r="E7" s="383">
        <v>0.90968734623104985</v>
      </c>
      <c r="H7" s="168"/>
    </row>
    <row r="8" spans="1:8" x14ac:dyDescent="0.3">
      <c r="D8" s="365" t="s">
        <v>74</v>
      </c>
      <c r="E8" s="383">
        <v>0.90137849547065774</v>
      </c>
      <c r="H8" s="168"/>
    </row>
    <row r="9" spans="1:8" x14ac:dyDescent="0.3">
      <c r="D9" s="365" t="s">
        <v>76</v>
      </c>
      <c r="E9" s="383">
        <v>0.89416462211959402</v>
      </c>
      <c r="H9" s="168"/>
    </row>
    <row r="10" spans="1:8" x14ac:dyDescent="0.3">
      <c r="D10" s="365" t="s">
        <v>81</v>
      </c>
      <c r="E10" s="383">
        <v>0.88448002475151799</v>
      </c>
      <c r="H10" s="168"/>
    </row>
    <row r="11" spans="1:8" x14ac:dyDescent="0.3">
      <c r="D11" s="365" t="s">
        <v>70</v>
      </c>
      <c r="E11" s="383">
        <v>0.87976115081878226</v>
      </c>
      <c r="H11" s="168"/>
    </row>
    <row r="12" spans="1:8" x14ac:dyDescent="0.3">
      <c r="B12" s="128"/>
      <c r="D12" s="365" t="s">
        <v>68</v>
      </c>
      <c r="E12" s="383">
        <v>0.86701347205548884</v>
      </c>
      <c r="H12" s="168"/>
    </row>
    <row r="13" spans="1:8" x14ac:dyDescent="0.3">
      <c r="D13" s="365" t="s">
        <v>77</v>
      </c>
      <c r="E13" s="383">
        <v>0.85860197893392909</v>
      </c>
      <c r="H13" s="168"/>
    </row>
    <row r="14" spans="1:8" x14ac:dyDescent="0.3">
      <c r="D14" s="365" t="s">
        <v>69</v>
      </c>
      <c r="E14" s="383">
        <v>0.84851991129110016</v>
      </c>
      <c r="H14" s="168"/>
    </row>
    <row r="15" spans="1:8" x14ac:dyDescent="0.3">
      <c r="D15" s="365" t="s">
        <v>596</v>
      </c>
      <c r="E15" s="383">
        <v>0.83402017765321945</v>
      </c>
      <c r="H15" s="168"/>
    </row>
    <row r="16" spans="1:8" x14ac:dyDescent="0.3">
      <c r="D16" s="365" t="s">
        <v>80</v>
      </c>
      <c r="E16" s="383">
        <v>0.8329530800515822</v>
      </c>
      <c r="H16" s="168"/>
    </row>
    <row r="17" spans="2:8" x14ac:dyDescent="0.3">
      <c r="D17" s="365" t="s">
        <v>66</v>
      </c>
      <c r="E17" s="383">
        <v>0.83055575948902427</v>
      </c>
      <c r="H17" s="168"/>
    </row>
    <row r="18" spans="2:8" x14ac:dyDescent="0.3">
      <c r="D18" s="365" t="s">
        <v>72</v>
      </c>
      <c r="E18" s="383">
        <v>0.8078743932402469</v>
      </c>
      <c r="H18" s="168"/>
    </row>
    <row r="19" spans="2:8" x14ac:dyDescent="0.3">
      <c r="D19" s="365" t="s">
        <v>65</v>
      </c>
      <c r="E19" s="383">
        <v>0.78986710963455153</v>
      </c>
      <c r="H19" s="168"/>
    </row>
    <row r="20" spans="2:8" x14ac:dyDescent="0.3">
      <c r="D20" s="365" t="s">
        <v>79</v>
      </c>
      <c r="E20" s="383">
        <v>0.78430281839372751</v>
      </c>
      <c r="H20" s="168"/>
    </row>
    <row r="21" spans="2:8" x14ac:dyDescent="0.3">
      <c r="D21" s="365" t="s">
        <v>67</v>
      </c>
      <c r="E21" s="383">
        <v>0.74384892650054846</v>
      </c>
      <c r="H21" s="168"/>
    </row>
    <row r="22" spans="2:8" x14ac:dyDescent="0.3">
      <c r="D22" s="372" t="s">
        <v>75</v>
      </c>
      <c r="E22" s="384">
        <v>0.66683180579638346</v>
      </c>
      <c r="H22" s="168"/>
    </row>
    <row r="26" spans="2:8" x14ac:dyDescent="0.3">
      <c r="B26" s="123"/>
    </row>
    <row r="27" spans="2:8" x14ac:dyDescent="0.3">
      <c r="B27" s="129"/>
    </row>
  </sheetData>
  <autoFilter ref="D4:E4" xr:uid="{C7EC79EC-8248-4EA9-9EE2-A5E85CBBAD61}">
    <sortState xmlns:xlrd2="http://schemas.microsoft.com/office/spreadsheetml/2017/richdata2" ref="D5:E22">
      <sortCondition descending="1" ref="E4"/>
    </sortState>
  </autoFilter>
  <sortState xmlns:xlrd2="http://schemas.microsoft.com/office/spreadsheetml/2017/richdata2" ref="G5:H22">
    <sortCondition ref="G5:G22"/>
  </sortState>
  <conditionalFormatting sqref="D5:E22">
    <cfRule type="containsText" dxfId="395" priority="5" operator="containsText" text="Extremadura">
      <formula>NOT(ISERROR(SEARCH("Extremadura",D5)))</formula>
    </cfRule>
    <cfRule type="containsText" dxfId="394" priority="6" operator="containsText" text="Total">
      <formula>NOT(ISERROR(SEARCH("Total",D5)))</formula>
    </cfRule>
  </conditionalFormatting>
  <conditionalFormatting sqref="E5:E22">
    <cfRule type="expression" dxfId="393" priority="3">
      <formula>$D5="Extremadura"</formula>
    </cfRule>
    <cfRule type="expression" dxfId="392" priority="4">
      <formula>$D5="Total"</formula>
    </cfRule>
  </conditionalFormatting>
  <hyperlinks>
    <hyperlink ref="A1" location="ÍNDICE!A1" display="ÍNDICE" xr:uid="{CC9F797C-C391-41A3-BE56-EA1C390E357A}"/>
  </hyperlink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1DC44-7B9D-4410-AC44-501C7D28EE96}">
  <sheetPr codeName="Hoja28"/>
  <dimension ref="A1:R25"/>
  <sheetViews>
    <sheetView showGridLines="0" zoomScaleNormal="100" workbookViewId="0"/>
  </sheetViews>
  <sheetFormatPr baseColWidth="10" defaultColWidth="11.42578125" defaultRowHeight="14.25" x14ac:dyDescent="0.3"/>
  <cols>
    <col min="1" max="1" width="11.42578125" style="126"/>
    <col min="2" max="2" width="90.7109375" style="126" customWidth="1"/>
    <col min="3" max="3" width="11.42578125" style="126" customWidth="1"/>
    <col min="4" max="4" width="19" style="126" bestFit="1" customWidth="1"/>
    <col min="5" max="5" width="12.42578125" style="126" bestFit="1" customWidth="1"/>
    <col min="6" max="6" width="12.7109375" style="126" bestFit="1" customWidth="1"/>
    <col min="7" max="7" width="14.85546875" style="126" bestFit="1" customWidth="1"/>
    <col min="8" max="8" width="11.28515625" style="126" bestFit="1" customWidth="1"/>
    <col min="9" max="9" width="10.7109375" style="126" bestFit="1" customWidth="1"/>
    <col min="10" max="10" width="11.42578125" style="126"/>
    <col min="11" max="11" width="10.42578125" style="126" bestFit="1" customWidth="1"/>
    <col min="12" max="12" width="11.42578125" style="126"/>
    <col min="13" max="13" width="13" style="126" customWidth="1"/>
    <col min="14" max="14" width="13" style="126" bestFit="1" customWidth="1"/>
    <col min="15" max="15" width="12.7109375" style="126" bestFit="1" customWidth="1"/>
    <col min="16" max="16" width="13.42578125" style="126" bestFit="1" customWidth="1"/>
    <col min="17" max="17" width="11.28515625" style="126" bestFit="1" customWidth="1"/>
    <col min="18" max="18" width="13.85546875" style="126" bestFit="1" customWidth="1"/>
    <col min="19" max="16384" width="11.42578125" style="126"/>
  </cols>
  <sheetData>
    <row r="1" spans="1:18" s="15" customFormat="1" ht="15" customHeight="1" x14ac:dyDescent="0.3">
      <c r="A1" s="503" t="s">
        <v>23</v>
      </c>
    </row>
    <row r="2" spans="1:18" s="149" customFormat="1" ht="33" x14ac:dyDescent="0.25">
      <c r="B2" s="101" t="s">
        <v>801</v>
      </c>
      <c r="C2"/>
      <c r="D2" s="434"/>
      <c r="E2" s="434"/>
      <c r="F2" s="434"/>
    </row>
    <row r="3" spans="1:18" ht="13.35" customHeight="1" x14ac:dyDescent="0.3">
      <c r="B3" s="331" t="s">
        <v>1000</v>
      </c>
      <c r="D3" s="433"/>
      <c r="E3" s="433"/>
      <c r="F3" s="433"/>
    </row>
    <row r="4" spans="1:18" ht="16.5" x14ac:dyDescent="0.3">
      <c r="B4" s="331" t="s">
        <v>1008</v>
      </c>
      <c r="E4" s="230"/>
    </row>
    <row r="5" spans="1:18" ht="27" customHeight="1" x14ac:dyDescent="0.3">
      <c r="B5" s="353" t="s">
        <v>802</v>
      </c>
      <c r="D5" s="371" t="s">
        <v>20</v>
      </c>
      <c r="E5" s="371" t="s">
        <v>48</v>
      </c>
      <c r="F5" s="371" t="s">
        <v>50</v>
      </c>
      <c r="G5" s="371" t="s">
        <v>51</v>
      </c>
      <c r="H5" s="371" t="s">
        <v>52</v>
      </c>
      <c r="I5" s="371" t="s">
        <v>53</v>
      </c>
      <c r="J5" s="371" t="s">
        <v>54</v>
      </c>
      <c r="K5" s="371" t="s">
        <v>55</v>
      </c>
      <c r="L5" s="371" t="s">
        <v>56</v>
      </c>
      <c r="M5" s="371" t="s">
        <v>57</v>
      </c>
      <c r="N5" s="371" t="s">
        <v>58</v>
      </c>
      <c r="O5" s="371" t="s">
        <v>59</v>
      </c>
      <c r="P5" s="371" t="s">
        <v>556</v>
      </c>
      <c r="Q5" s="371" t="s">
        <v>557</v>
      </c>
      <c r="R5" s="371" t="s">
        <v>558</v>
      </c>
    </row>
    <row r="6" spans="1:18" x14ac:dyDescent="0.3">
      <c r="A6" s="120"/>
      <c r="D6" s="365" t="s">
        <v>29</v>
      </c>
      <c r="E6" s="385">
        <v>0.74099607117146493</v>
      </c>
      <c r="F6" s="385">
        <v>0.83264790330266192</v>
      </c>
      <c r="G6" s="385">
        <v>0.87825565713826781</v>
      </c>
      <c r="H6" s="385">
        <v>0.60868596023653443</v>
      </c>
      <c r="I6" s="385">
        <v>0.99189702671279834</v>
      </c>
      <c r="J6" s="385">
        <v>0.8571428571428571</v>
      </c>
      <c r="K6" s="385">
        <v>0.91088397859043368</v>
      </c>
      <c r="L6" s="385">
        <v>0.43005837990567802</v>
      </c>
      <c r="M6" s="385">
        <v>0.97267587939698497</v>
      </c>
      <c r="N6" s="385">
        <v>0.49569687706880911</v>
      </c>
      <c r="O6" s="385">
        <v>0</v>
      </c>
      <c r="P6" s="385">
        <v>0.67537619250565517</v>
      </c>
      <c r="Q6" s="385">
        <v>0.76517514702122225</v>
      </c>
      <c r="R6" s="385">
        <v>0.54924344407947878</v>
      </c>
    </row>
    <row r="7" spans="1:18" x14ac:dyDescent="0.3">
      <c r="A7" s="120"/>
      <c r="D7" s="365" t="s">
        <v>30</v>
      </c>
      <c r="E7" s="385">
        <v>0.68815255357311411</v>
      </c>
      <c r="F7" s="385">
        <v>0.96655042827639914</v>
      </c>
      <c r="G7" s="385">
        <v>0.9995930526950163</v>
      </c>
      <c r="H7" s="385">
        <v>0.56401629035439627</v>
      </c>
      <c r="I7" s="385">
        <v>1</v>
      </c>
      <c r="J7" s="385" t="s">
        <v>82</v>
      </c>
      <c r="K7" s="385">
        <v>0.79429576486981512</v>
      </c>
      <c r="L7" s="385">
        <v>0.17365141425865965</v>
      </c>
      <c r="M7" s="385">
        <v>1</v>
      </c>
      <c r="N7" s="385">
        <v>0.16421391010275571</v>
      </c>
      <c r="O7" s="385">
        <v>0</v>
      </c>
      <c r="P7" s="385">
        <v>0.66757705813499801</v>
      </c>
      <c r="Q7" s="385">
        <v>0.65507571508693219</v>
      </c>
      <c r="R7" s="385">
        <v>0.96597873671044399</v>
      </c>
    </row>
    <row r="8" spans="1:18" x14ac:dyDescent="0.3">
      <c r="D8" s="365" t="s">
        <v>31</v>
      </c>
      <c r="E8" s="385">
        <v>0.98533999798718497</v>
      </c>
      <c r="F8" s="385">
        <v>0</v>
      </c>
      <c r="G8" s="385">
        <v>0.99869378757020777</v>
      </c>
      <c r="H8" s="385">
        <v>0.91209885162045878</v>
      </c>
      <c r="I8" s="385">
        <v>0.93606707656288279</v>
      </c>
      <c r="J8" s="385" t="s">
        <v>82</v>
      </c>
      <c r="K8" s="385">
        <v>0.9518402876336457</v>
      </c>
      <c r="L8" s="385">
        <v>0.99217527386541471</v>
      </c>
      <c r="M8" s="385" t="s">
        <v>82</v>
      </c>
      <c r="N8" s="385">
        <v>0.28447850018818216</v>
      </c>
      <c r="O8" s="385">
        <v>1</v>
      </c>
      <c r="P8" s="385">
        <v>0.64143426294820716</v>
      </c>
      <c r="Q8" s="385">
        <v>0.84998709011102502</v>
      </c>
      <c r="R8" s="385">
        <v>1</v>
      </c>
    </row>
    <row r="9" spans="1:18" x14ac:dyDescent="0.3">
      <c r="D9" s="365" t="s">
        <v>32</v>
      </c>
      <c r="E9" s="385">
        <v>0.85990877483971817</v>
      </c>
      <c r="F9" s="385">
        <v>1</v>
      </c>
      <c r="G9" s="385">
        <v>0.99990850345971294</v>
      </c>
      <c r="H9" s="385">
        <v>0.6557376909829149</v>
      </c>
      <c r="I9" s="385">
        <v>0.99988775364077442</v>
      </c>
      <c r="J9" s="385" t="s">
        <v>82</v>
      </c>
      <c r="K9" s="385">
        <v>0.87051080197418096</v>
      </c>
      <c r="L9" s="385">
        <v>0.92086689363115504</v>
      </c>
      <c r="M9" s="385">
        <v>0.99697885196374625</v>
      </c>
      <c r="N9" s="385">
        <v>0.19611628674328338</v>
      </c>
      <c r="O9" s="385">
        <v>1</v>
      </c>
      <c r="P9" s="385">
        <v>0.78265014299332702</v>
      </c>
      <c r="Q9" s="385">
        <v>0.61365341335333834</v>
      </c>
      <c r="R9" s="385">
        <v>1.007029053420806</v>
      </c>
    </row>
    <row r="10" spans="1:18" x14ac:dyDescent="0.3">
      <c r="D10" s="365" t="s">
        <v>33</v>
      </c>
      <c r="E10" s="385">
        <v>0.6746396810794234</v>
      </c>
      <c r="F10" s="385">
        <v>1.0117867339640525E-3</v>
      </c>
      <c r="G10" s="385">
        <v>0.98595777517548555</v>
      </c>
      <c r="H10" s="385">
        <v>0.79805251490695839</v>
      </c>
      <c r="I10" s="385">
        <v>0.99908154102400071</v>
      </c>
      <c r="J10" s="385" t="s">
        <v>82</v>
      </c>
      <c r="K10" s="385">
        <v>0.98361786918649829</v>
      </c>
      <c r="L10" s="385">
        <v>2.4248520391209464E-3</v>
      </c>
      <c r="M10" s="385">
        <v>0.91532258064516125</v>
      </c>
      <c r="N10" s="385">
        <v>2.015629919875906E-2</v>
      </c>
      <c r="O10" s="385">
        <v>0</v>
      </c>
      <c r="P10" s="385">
        <v>0.93690422151611441</v>
      </c>
      <c r="Q10" s="385">
        <v>0.82161633451522187</v>
      </c>
      <c r="R10" s="385">
        <v>0.94177878318847486</v>
      </c>
    </row>
    <row r="11" spans="1:18" x14ac:dyDescent="0.3">
      <c r="D11" s="365" t="s">
        <v>34</v>
      </c>
      <c r="E11" s="385">
        <v>0.79314274851721989</v>
      </c>
      <c r="F11" s="385">
        <v>1</v>
      </c>
      <c r="G11" s="385">
        <v>1</v>
      </c>
      <c r="H11" s="385">
        <v>0.5887462064376292</v>
      </c>
      <c r="I11" s="385">
        <v>0.99014888647409061</v>
      </c>
      <c r="J11" s="385">
        <v>1</v>
      </c>
      <c r="K11" s="385">
        <v>0.77772031532059749</v>
      </c>
      <c r="L11" s="385">
        <v>0.77256317689530685</v>
      </c>
      <c r="M11" s="385">
        <v>1</v>
      </c>
      <c r="N11" s="385" t="s">
        <v>82</v>
      </c>
      <c r="O11" s="385">
        <v>1</v>
      </c>
      <c r="P11" s="385">
        <v>0.44238683127572015</v>
      </c>
      <c r="Q11" s="385">
        <v>0.88695652173913042</v>
      </c>
      <c r="R11" s="385">
        <v>0.99755052051439064</v>
      </c>
    </row>
    <row r="12" spans="1:18" x14ac:dyDescent="0.3">
      <c r="D12" s="365" t="s">
        <v>35</v>
      </c>
      <c r="E12" s="385">
        <v>0.87494098169161749</v>
      </c>
      <c r="F12" s="385">
        <v>0.82022173666747589</v>
      </c>
      <c r="G12" s="385">
        <v>0.99257628440280543</v>
      </c>
      <c r="H12" s="385">
        <v>0.9094897908364078</v>
      </c>
      <c r="I12" s="385">
        <v>0.9923675811674959</v>
      </c>
      <c r="J12" s="385">
        <v>0</v>
      </c>
      <c r="K12" s="385">
        <v>0.98202571616431888</v>
      </c>
      <c r="L12" s="385">
        <v>9.7937733896010834E-2</v>
      </c>
      <c r="M12" s="385">
        <v>1</v>
      </c>
      <c r="N12" s="385">
        <v>0.72087979343632769</v>
      </c>
      <c r="O12" s="385">
        <v>0.82113821138211385</v>
      </c>
      <c r="P12" s="385">
        <v>0.79660357791029301</v>
      </c>
      <c r="Q12" s="385">
        <v>0.89287128712871289</v>
      </c>
      <c r="R12" s="385">
        <v>0.98878225102829365</v>
      </c>
    </row>
    <row r="13" spans="1:18" x14ac:dyDescent="0.3">
      <c r="B13" s="128"/>
      <c r="D13" s="365" t="s">
        <v>36</v>
      </c>
      <c r="E13" s="385">
        <v>0.80659220678659893</v>
      </c>
      <c r="F13" s="385">
        <v>0.58771363805365984</v>
      </c>
      <c r="G13" s="385">
        <v>1</v>
      </c>
      <c r="H13" s="385">
        <v>0.79103392627812308</v>
      </c>
      <c r="I13" s="385">
        <v>0.98147216700408946</v>
      </c>
      <c r="J13" s="385" t="s">
        <v>82</v>
      </c>
      <c r="K13" s="385">
        <v>0.96557766526236</v>
      </c>
      <c r="L13" s="385">
        <v>0.21591304953668222</v>
      </c>
      <c r="M13" s="385">
        <v>0.73631840796019898</v>
      </c>
      <c r="N13" s="385">
        <v>0.35602554911034351</v>
      </c>
      <c r="O13" s="385">
        <v>0</v>
      </c>
      <c r="P13" s="385">
        <v>0.91915957978989493</v>
      </c>
      <c r="Q13" s="385">
        <v>0.94417037660931291</v>
      </c>
      <c r="R13" s="385">
        <v>0.97538683556481998</v>
      </c>
    </row>
    <row r="14" spans="1:18" x14ac:dyDescent="0.3">
      <c r="D14" s="365" t="s">
        <v>37</v>
      </c>
      <c r="E14" s="385">
        <v>0.66142133571777928</v>
      </c>
      <c r="F14" s="385">
        <v>0.25716260908400745</v>
      </c>
      <c r="G14" s="385">
        <v>0.90615579285757031</v>
      </c>
      <c r="H14" s="385">
        <v>0.61002522410048254</v>
      </c>
      <c r="I14" s="385">
        <v>0.9146561810504289</v>
      </c>
      <c r="J14" s="385">
        <v>1</v>
      </c>
      <c r="K14" s="385">
        <v>0.85442947594979324</v>
      </c>
      <c r="L14" s="385">
        <v>0.44515019342870726</v>
      </c>
      <c r="M14" s="385">
        <v>0.34447821681864232</v>
      </c>
      <c r="N14" s="385">
        <v>0.33390865026315375</v>
      </c>
      <c r="O14" s="385">
        <v>0.44339622641509435</v>
      </c>
      <c r="P14" s="385">
        <v>0.85169529036827196</v>
      </c>
      <c r="Q14" s="385">
        <v>0.92069179170819748</v>
      </c>
      <c r="R14" s="385">
        <v>0.95805633310006999</v>
      </c>
    </row>
    <row r="15" spans="1:18" x14ac:dyDescent="0.3">
      <c r="D15" s="365" t="s">
        <v>38</v>
      </c>
      <c r="E15" s="385">
        <v>0.53498871331828468</v>
      </c>
      <c r="F15" s="385">
        <v>0</v>
      </c>
      <c r="G15" s="385">
        <v>1</v>
      </c>
      <c r="H15" s="385">
        <v>0.42232277526395168</v>
      </c>
      <c r="I15" s="385">
        <v>1</v>
      </c>
      <c r="J15" s="385" t="s">
        <v>82</v>
      </c>
      <c r="K15" s="385">
        <v>1</v>
      </c>
      <c r="L15" s="385">
        <v>1</v>
      </c>
      <c r="M15" s="385">
        <v>1</v>
      </c>
      <c r="N15" s="385">
        <v>0</v>
      </c>
      <c r="O15" s="385" t="s">
        <v>82</v>
      </c>
      <c r="P15" s="385">
        <v>1</v>
      </c>
      <c r="Q15" s="385">
        <v>1</v>
      </c>
      <c r="R15" s="385">
        <v>1</v>
      </c>
    </row>
    <row r="16" spans="1:18" x14ac:dyDescent="0.3">
      <c r="D16" s="365" t="s">
        <v>39</v>
      </c>
      <c r="E16" s="385">
        <v>0.58987671688739085</v>
      </c>
      <c r="F16" s="385">
        <v>0.77587557129255991</v>
      </c>
      <c r="G16" s="385">
        <v>0.98817944053307349</v>
      </c>
      <c r="H16" s="385">
        <v>0.43794335913503357</v>
      </c>
      <c r="I16" s="385">
        <v>0.97900627190702294</v>
      </c>
      <c r="J16" s="385">
        <v>0.32995778008933491</v>
      </c>
      <c r="K16" s="385">
        <v>0.91060992219096137</v>
      </c>
      <c r="L16" s="385">
        <v>0.1326307528448904</v>
      </c>
      <c r="M16" s="385">
        <v>0.96079295154185018</v>
      </c>
      <c r="N16" s="385">
        <v>0.25373377151596005</v>
      </c>
      <c r="O16" s="385">
        <v>0.4</v>
      </c>
      <c r="P16" s="385">
        <v>0.53662194159431731</v>
      </c>
      <c r="Q16" s="385">
        <v>0.71282423070726597</v>
      </c>
      <c r="R16" s="385">
        <v>0.97189819724284199</v>
      </c>
    </row>
    <row r="17" spans="4:18" x14ac:dyDescent="0.3">
      <c r="D17" s="365" t="s">
        <v>40</v>
      </c>
      <c r="E17" s="385">
        <v>0.60898767256895192</v>
      </c>
      <c r="F17" s="385">
        <v>1</v>
      </c>
      <c r="G17" s="385">
        <v>0.65106779064527909</v>
      </c>
      <c r="H17" s="385">
        <v>0.4730059092243647</v>
      </c>
      <c r="I17" s="385">
        <v>0.99387353109831889</v>
      </c>
      <c r="J17" s="385">
        <v>0.99704666272888365</v>
      </c>
      <c r="K17" s="385">
        <v>0.642331025375385</v>
      </c>
      <c r="L17" s="385">
        <v>0.10312051649928264</v>
      </c>
      <c r="M17" s="385">
        <v>0.99312714776632305</v>
      </c>
      <c r="N17" s="385">
        <v>0.22376960562782816</v>
      </c>
      <c r="O17" s="385">
        <v>1</v>
      </c>
      <c r="P17" s="385">
        <v>0.68206312548113934</v>
      </c>
      <c r="Q17" s="385">
        <v>0.91345277862131791</v>
      </c>
      <c r="R17" s="385">
        <v>0.87809049914476756</v>
      </c>
    </row>
    <row r="18" spans="4:18" x14ac:dyDescent="0.3">
      <c r="D18" s="365" t="s">
        <v>41</v>
      </c>
      <c r="E18" s="385">
        <v>0.62139006171366984</v>
      </c>
      <c r="F18" s="385">
        <v>0.99981547016152517</v>
      </c>
      <c r="G18" s="385">
        <v>1</v>
      </c>
      <c r="H18" s="385">
        <v>0.57707511348851448</v>
      </c>
      <c r="I18" s="385">
        <v>0.9693722385000596</v>
      </c>
      <c r="J18" s="385">
        <v>1</v>
      </c>
      <c r="K18" s="385">
        <v>0.79108264992966737</v>
      </c>
      <c r="L18" s="385">
        <v>0.96552464826549245</v>
      </c>
      <c r="M18" s="385">
        <v>1</v>
      </c>
      <c r="N18" s="385">
        <v>0.49802903224822498</v>
      </c>
      <c r="O18" s="385">
        <v>0.41463414634146339</v>
      </c>
      <c r="P18" s="385">
        <v>0.7935094773118897</v>
      </c>
      <c r="Q18" s="385">
        <v>0.84766438559952395</v>
      </c>
      <c r="R18" s="385">
        <v>0.97672209026128265</v>
      </c>
    </row>
    <row r="19" spans="4:18" x14ac:dyDescent="0.3">
      <c r="D19" s="365" t="s">
        <v>42</v>
      </c>
      <c r="E19" s="385">
        <v>0.70237780866507604</v>
      </c>
      <c r="F19" s="385">
        <v>0.4419185310170845</v>
      </c>
      <c r="G19" s="385">
        <v>0.89449361135022276</v>
      </c>
      <c r="H19" s="385">
        <v>0.65226612162581132</v>
      </c>
      <c r="I19" s="385">
        <v>0.94255024655338937</v>
      </c>
      <c r="J19" s="385">
        <v>0.99420289855072463</v>
      </c>
      <c r="K19" s="385">
        <v>0.93862731440765523</v>
      </c>
      <c r="L19" s="385">
        <v>0.48683858665953561</v>
      </c>
      <c r="M19" s="385">
        <v>0.96179695790590736</v>
      </c>
      <c r="N19" s="385">
        <v>0.46673509504246885</v>
      </c>
      <c r="O19" s="385">
        <v>6.1538461538461542E-2</v>
      </c>
      <c r="P19" s="385">
        <v>0.74640024508969605</v>
      </c>
      <c r="Q19" s="385">
        <v>0.80279758639605048</v>
      </c>
      <c r="R19" s="385">
        <v>0.81213033659533285</v>
      </c>
    </row>
    <row r="20" spans="4:18" x14ac:dyDescent="0.3">
      <c r="D20" s="365" t="s">
        <v>43</v>
      </c>
      <c r="E20" s="385">
        <v>0.40546218487394969</v>
      </c>
      <c r="F20" s="385">
        <v>1.0008669267446901</v>
      </c>
      <c r="G20" s="385">
        <v>0.6764196884935807</v>
      </c>
      <c r="H20" s="385">
        <v>7.3746190859922275E-2</v>
      </c>
      <c r="I20" s="385">
        <v>0.93408558635750472</v>
      </c>
      <c r="J20" s="385" t="s">
        <v>82</v>
      </c>
      <c r="K20" s="385">
        <v>0.90824468085106413</v>
      </c>
      <c r="L20" s="385">
        <v>0.13420089467263116</v>
      </c>
      <c r="M20" s="385">
        <v>1</v>
      </c>
      <c r="N20" s="385">
        <v>0</v>
      </c>
      <c r="O20" s="385" t="s">
        <v>82</v>
      </c>
      <c r="P20" s="385">
        <v>0.57763975155279501</v>
      </c>
      <c r="Q20" s="385">
        <v>0.9765625</v>
      </c>
      <c r="R20" s="385">
        <v>0.39819004524886875</v>
      </c>
    </row>
    <row r="21" spans="4:18" x14ac:dyDescent="0.3">
      <c r="D21" s="365" t="s">
        <v>44</v>
      </c>
      <c r="E21" s="385">
        <v>0.65718067073871045</v>
      </c>
      <c r="F21" s="385">
        <v>0.96599217168653539</v>
      </c>
      <c r="G21" s="385">
        <v>0.85593242365172195</v>
      </c>
      <c r="H21" s="385">
        <v>0.58646012816434656</v>
      </c>
      <c r="I21" s="385">
        <v>0.99659590465461978</v>
      </c>
      <c r="J21" s="385" t="s">
        <v>82</v>
      </c>
      <c r="K21" s="385">
        <v>0.95725075021452533</v>
      </c>
      <c r="L21" s="385">
        <v>0.19305762000524612</v>
      </c>
      <c r="M21" s="385">
        <v>0.99568965517241381</v>
      </c>
      <c r="N21" s="385">
        <v>0.2047793264554571</v>
      </c>
      <c r="O21" s="385">
        <v>0</v>
      </c>
      <c r="P21" s="385">
        <v>0.7643272099230648</v>
      </c>
      <c r="Q21" s="385">
        <v>0.89347450302506481</v>
      </c>
      <c r="R21" s="385">
        <v>1</v>
      </c>
    </row>
    <row r="22" spans="4:18" x14ac:dyDescent="0.3">
      <c r="D22" s="365" t="s">
        <v>45</v>
      </c>
      <c r="E22" s="385">
        <v>0.60729045802798143</v>
      </c>
      <c r="F22" s="385">
        <v>0</v>
      </c>
      <c r="G22" s="385">
        <v>0.99557982475658968</v>
      </c>
      <c r="H22" s="385">
        <v>0.81754115245258729</v>
      </c>
      <c r="I22" s="385">
        <v>1</v>
      </c>
      <c r="J22" s="385" t="s">
        <v>82</v>
      </c>
      <c r="K22" s="385">
        <v>0.95553864550494583</v>
      </c>
      <c r="L22" s="385">
        <v>1.5936859679745011E-2</v>
      </c>
      <c r="M22" s="385">
        <v>1</v>
      </c>
      <c r="N22" s="385">
        <v>0.27571001015555996</v>
      </c>
      <c r="O22" s="385">
        <v>0.15730337078651685</v>
      </c>
      <c r="P22" s="385">
        <v>0.80840543881334981</v>
      </c>
      <c r="Q22" s="385">
        <v>0.84481292517006801</v>
      </c>
      <c r="R22" s="385">
        <v>1</v>
      </c>
    </row>
    <row r="23" spans="4:18" x14ac:dyDescent="0.3">
      <c r="D23" s="365" t="s">
        <v>46</v>
      </c>
      <c r="E23" s="385">
        <v>0.63446975383930981</v>
      </c>
      <c r="F23" s="385">
        <v>0.47638157424397681</v>
      </c>
      <c r="G23" s="385">
        <v>0</v>
      </c>
      <c r="H23" s="385">
        <v>0.44392637411671709</v>
      </c>
      <c r="I23" s="385">
        <v>0.97614996695996936</v>
      </c>
      <c r="J23" s="385" t="s">
        <v>82</v>
      </c>
      <c r="K23" s="385">
        <v>0.76196922859326321</v>
      </c>
      <c r="L23" s="385">
        <v>8.3354382419802975E-2</v>
      </c>
      <c r="M23" s="385">
        <v>1</v>
      </c>
      <c r="N23" s="385">
        <v>9.5130328413890575E-2</v>
      </c>
      <c r="O23" s="385">
        <v>0</v>
      </c>
      <c r="P23" s="385">
        <v>0.8773369427290415</v>
      </c>
      <c r="Q23" s="385">
        <v>0.98071195575095726</v>
      </c>
      <c r="R23" s="385">
        <v>0.79942734430923412</v>
      </c>
    </row>
    <row r="24" spans="4:18" x14ac:dyDescent="0.3">
      <c r="D24" s="387" t="s">
        <v>47</v>
      </c>
      <c r="E24" s="388">
        <v>0.90017099879393248</v>
      </c>
      <c r="F24" s="388">
        <v>1</v>
      </c>
      <c r="G24" s="388">
        <v>0.97563280123327867</v>
      </c>
      <c r="H24" s="388">
        <v>0.7903577263685434</v>
      </c>
      <c r="I24" s="388">
        <v>1</v>
      </c>
      <c r="J24" s="388" t="s">
        <v>82</v>
      </c>
      <c r="K24" s="388">
        <v>0.96657524854302368</v>
      </c>
      <c r="L24" s="388">
        <v>0.89276807980049877</v>
      </c>
      <c r="M24" s="388" t="s">
        <v>82</v>
      </c>
      <c r="N24" s="388">
        <v>0.86978387749970232</v>
      </c>
      <c r="O24" s="388">
        <v>1</v>
      </c>
      <c r="P24" s="388">
        <v>0.72827804107424965</v>
      </c>
      <c r="Q24" s="388">
        <v>0.8780788177339901</v>
      </c>
      <c r="R24" s="388">
        <v>1</v>
      </c>
    </row>
    <row r="25" spans="4:18" x14ac:dyDescent="0.3">
      <c r="D25" s="389" t="s">
        <v>582</v>
      </c>
      <c r="E25" s="390">
        <v>0.70543994821501133</v>
      </c>
      <c r="F25" s="390">
        <v>0.57249485322438542</v>
      </c>
      <c r="G25" s="390">
        <v>0.84638050164253609</v>
      </c>
      <c r="H25" s="390">
        <v>0.6370130047629281</v>
      </c>
      <c r="I25" s="390">
        <v>0.96811747118975433</v>
      </c>
      <c r="J25" s="390">
        <v>0.43081842377643059</v>
      </c>
      <c r="K25" s="390">
        <v>0.90124664463621662</v>
      </c>
      <c r="L25" s="390">
        <v>0.37284765651314478</v>
      </c>
      <c r="M25" s="390">
        <v>0.89813004461823831</v>
      </c>
      <c r="N25" s="390">
        <v>0.33290672526757953</v>
      </c>
      <c r="O25" s="390">
        <v>0.37538940809968846</v>
      </c>
      <c r="P25" s="390">
        <v>0.7702836535873836</v>
      </c>
      <c r="Q25" s="390">
        <v>0.84495465648426316</v>
      </c>
      <c r="R25" s="390">
        <v>0.89142825243531409</v>
      </c>
    </row>
  </sheetData>
  <conditionalFormatting sqref="D7:Q25">
    <cfRule type="containsText" dxfId="391" priority="5" operator="containsText" text="Extremadura">
      <formula>NOT(ISERROR(SEARCH("Extremadura",D7)))</formula>
    </cfRule>
    <cfRule type="containsText" dxfId="390" priority="6" operator="containsText" text="Total">
      <formula>NOT(ISERROR(SEARCH("Total",D7)))</formula>
    </cfRule>
  </conditionalFormatting>
  <conditionalFormatting sqref="D6:R25">
    <cfRule type="containsText" dxfId="389" priority="3" operator="containsText" text="Extremadura">
      <formula>NOT(ISERROR(SEARCH("Extremadura",D6)))</formula>
    </cfRule>
    <cfRule type="containsText" dxfId="388" priority="4" operator="containsText" text="Total">
      <formula>NOT(ISERROR(SEARCH("Total",D6)))</formula>
    </cfRule>
  </conditionalFormatting>
  <conditionalFormatting sqref="E6:R25">
    <cfRule type="expression" dxfId="387" priority="1">
      <formula>$D6="Extremadura"</formula>
    </cfRule>
    <cfRule type="expression" dxfId="386" priority="2">
      <formula>$D6="Total"</formula>
    </cfRule>
  </conditionalFormatting>
  <conditionalFormatting sqref="F6:Q6">
    <cfRule type="containsText" dxfId="385" priority="9" operator="containsText" text="Extremadura">
      <formula>NOT(ISERROR(SEARCH("Extremadura",F6)))</formula>
    </cfRule>
    <cfRule type="containsText" dxfId="384" priority="10" operator="containsText" text="Total">
      <formula>NOT(ISERROR(SEARCH("Total",F6)))</formula>
    </cfRule>
  </conditionalFormatting>
  <conditionalFormatting sqref="F6:R6">
    <cfRule type="expression" dxfId="383" priority="7">
      <formula>$D6="Extremadura"</formula>
    </cfRule>
    <cfRule type="expression" dxfId="382" priority="8">
      <formula>$D6="Total"</formula>
    </cfRule>
  </conditionalFormatting>
  <hyperlinks>
    <hyperlink ref="A1" location="ÍNDICE!A1" display="ÍNDICE" xr:uid="{A5584D2C-BBE3-440F-B8D3-14D8D50EA2F4}"/>
  </hyperlink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275308-7D14-4C70-A492-E0869AC50C47}">
  <sheetPr codeName="Hoja49"/>
  <dimension ref="A1:I27"/>
  <sheetViews>
    <sheetView showGridLines="0" zoomScaleNormal="100" workbookViewId="0"/>
  </sheetViews>
  <sheetFormatPr baseColWidth="10" defaultColWidth="11.42578125" defaultRowHeight="14.25" x14ac:dyDescent="0.3"/>
  <cols>
    <col min="1" max="1" width="11.42578125" style="126"/>
    <col min="2" max="2" width="90.7109375" style="126" customWidth="1"/>
    <col min="3" max="3" width="11.42578125" style="126" customWidth="1"/>
    <col min="4" max="4" width="11.85546875" style="126" customWidth="1"/>
    <col min="5" max="5" width="15.42578125" style="126" customWidth="1"/>
    <col min="6" max="6" width="11.85546875" style="126" customWidth="1"/>
    <col min="7" max="16384" width="11.42578125" style="126"/>
  </cols>
  <sheetData>
    <row r="1" spans="1:9" s="15" customFormat="1" ht="15" customHeight="1" x14ac:dyDescent="0.3">
      <c r="A1" s="503" t="s">
        <v>23</v>
      </c>
    </row>
    <row r="2" spans="1:9" s="149" customFormat="1" ht="33" x14ac:dyDescent="0.25">
      <c r="B2" s="101" t="s">
        <v>803</v>
      </c>
      <c r="C2"/>
      <c r="D2" s="434"/>
      <c r="E2" s="434"/>
      <c r="F2" s="434"/>
      <c r="G2" s="434"/>
    </row>
    <row r="3" spans="1:9" x14ac:dyDescent="0.3">
      <c r="B3" s="330" t="s">
        <v>1009</v>
      </c>
    </row>
    <row r="4" spans="1:9" ht="28.5" x14ac:dyDescent="0.3">
      <c r="B4" s="129" t="s">
        <v>804</v>
      </c>
      <c r="D4" s="433"/>
      <c r="E4" s="433"/>
      <c r="F4" s="433"/>
    </row>
    <row r="5" spans="1:9" ht="25.5" customHeight="1" x14ac:dyDescent="0.3">
      <c r="A5" s="120"/>
      <c r="D5" s="371" t="s">
        <v>20</v>
      </c>
      <c r="E5" s="371" t="s">
        <v>762</v>
      </c>
      <c r="I5" s="118"/>
    </row>
    <row r="6" spans="1:9" x14ac:dyDescent="0.3">
      <c r="A6" s="120"/>
      <c r="D6" s="365" t="s">
        <v>76</v>
      </c>
      <c r="E6" s="385">
        <v>89.113341182870997</v>
      </c>
      <c r="F6" s="496">
        <f>100-E6</f>
        <v>10.886658817129003</v>
      </c>
      <c r="I6" s="118"/>
    </row>
    <row r="7" spans="1:9" x14ac:dyDescent="0.3">
      <c r="D7" s="365" t="s">
        <v>77</v>
      </c>
      <c r="E7" s="385">
        <v>88.840623202192305</v>
      </c>
      <c r="F7" s="496">
        <f t="shared" ref="F7:F23" si="0">100-E7</f>
        <v>11.159376797807695</v>
      </c>
      <c r="I7" s="118"/>
    </row>
    <row r="8" spans="1:9" x14ac:dyDescent="0.3">
      <c r="D8" s="365" t="s">
        <v>69</v>
      </c>
      <c r="E8" s="385">
        <v>87.653518476250113</v>
      </c>
      <c r="F8" s="496">
        <f t="shared" si="0"/>
        <v>12.346481523749887</v>
      </c>
      <c r="I8" s="118"/>
    </row>
    <row r="9" spans="1:9" x14ac:dyDescent="0.3">
      <c r="D9" s="365" t="s">
        <v>73</v>
      </c>
      <c r="E9" s="385">
        <v>85.453727108021269</v>
      </c>
      <c r="F9" s="496">
        <f t="shared" si="0"/>
        <v>14.546272891978731</v>
      </c>
      <c r="I9" s="118"/>
    </row>
    <row r="10" spans="1:9" x14ac:dyDescent="0.3">
      <c r="D10" s="365" t="s">
        <v>80</v>
      </c>
      <c r="E10" s="385">
        <v>78.554379053904455</v>
      </c>
      <c r="F10" s="496">
        <f t="shared" si="0"/>
        <v>21.445620946095545</v>
      </c>
      <c r="I10" s="118"/>
    </row>
    <row r="11" spans="1:9" x14ac:dyDescent="0.3">
      <c r="D11" s="365" t="s">
        <v>65</v>
      </c>
      <c r="E11" s="385">
        <v>78.363399571185639</v>
      </c>
      <c r="F11" s="496">
        <f t="shared" si="0"/>
        <v>21.636600428814361</v>
      </c>
      <c r="I11" s="118"/>
    </row>
    <row r="12" spans="1:9" x14ac:dyDescent="0.3">
      <c r="B12" s="128"/>
      <c r="D12" s="365" t="s">
        <v>79</v>
      </c>
      <c r="E12" s="385">
        <v>74.889302717064169</v>
      </c>
      <c r="F12" s="496">
        <f t="shared" si="0"/>
        <v>25.110697282935831</v>
      </c>
      <c r="I12" s="118"/>
    </row>
    <row r="13" spans="1:9" x14ac:dyDescent="0.3">
      <c r="D13" s="365" t="s">
        <v>596</v>
      </c>
      <c r="E13" s="385">
        <v>74.338649302031158</v>
      </c>
      <c r="F13" s="496">
        <f t="shared" si="0"/>
        <v>25.661350697968842</v>
      </c>
      <c r="I13" s="118"/>
    </row>
    <row r="14" spans="1:9" x14ac:dyDescent="0.3">
      <c r="D14" s="365" t="s">
        <v>74</v>
      </c>
      <c r="E14" s="385">
        <v>74.112584076299171</v>
      </c>
      <c r="F14" s="496">
        <f t="shared" si="0"/>
        <v>25.887415923700829</v>
      </c>
      <c r="I14" s="118"/>
    </row>
    <row r="15" spans="1:9" x14ac:dyDescent="0.3">
      <c r="D15" s="365" t="s">
        <v>78</v>
      </c>
      <c r="E15" s="385">
        <v>74.098108552050803</v>
      </c>
      <c r="F15" s="496">
        <f t="shared" si="0"/>
        <v>25.901891447949197</v>
      </c>
      <c r="I15" s="118"/>
    </row>
    <row r="16" spans="1:9" x14ac:dyDescent="0.3">
      <c r="D16" s="365" t="s">
        <v>75</v>
      </c>
      <c r="E16" s="385">
        <v>73.419764438794061</v>
      </c>
      <c r="F16" s="496">
        <f t="shared" si="0"/>
        <v>26.580235561205939</v>
      </c>
      <c r="I16" s="118"/>
    </row>
    <row r="17" spans="2:9" x14ac:dyDescent="0.3">
      <c r="D17" s="365" t="s">
        <v>68</v>
      </c>
      <c r="E17" s="385">
        <v>73.265006973586281</v>
      </c>
      <c r="F17" s="496">
        <f t="shared" si="0"/>
        <v>26.734993026413719</v>
      </c>
      <c r="I17" s="118"/>
    </row>
    <row r="18" spans="2:9" x14ac:dyDescent="0.3">
      <c r="D18" s="365" t="s">
        <v>70</v>
      </c>
      <c r="E18" s="385">
        <v>72.982852321046934</v>
      </c>
      <c r="F18" s="496">
        <f t="shared" si="0"/>
        <v>27.017147678953066</v>
      </c>
      <c r="I18" s="118"/>
    </row>
    <row r="19" spans="2:9" x14ac:dyDescent="0.3">
      <c r="D19" s="365" t="s">
        <v>71</v>
      </c>
      <c r="E19" s="385">
        <v>72.789874767935117</v>
      </c>
      <c r="F19" s="496">
        <f t="shared" si="0"/>
        <v>27.210125232064883</v>
      </c>
      <c r="I19" s="118"/>
    </row>
    <row r="20" spans="2:9" x14ac:dyDescent="0.3">
      <c r="D20" s="365" t="s">
        <v>72</v>
      </c>
      <c r="E20" s="385">
        <v>68.886423705758915</v>
      </c>
      <c r="F20" s="496">
        <f t="shared" si="0"/>
        <v>31.113576294241085</v>
      </c>
      <c r="I20" s="118"/>
    </row>
    <row r="21" spans="2:9" x14ac:dyDescent="0.3">
      <c r="D21" s="365" t="s">
        <v>66</v>
      </c>
      <c r="E21" s="385">
        <v>67.418241230244789</v>
      </c>
      <c r="F21" s="496">
        <f t="shared" si="0"/>
        <v>32.581758769755211</v>
      </c>
      <c r="I21" s="118"/>
    </row>
    <row r="22" spans="2:9" x14ac:dyDescent="0.3">
      <c r="D22" s="365" t="s">
        <v>67</v>
      </c>
      <c r="E22" s="385">
        <v>66.220182100796393</v>
      </c>
      <c r="F22" s="496">
        <f t="shared" si="0"/>
        <v>33.779817899203607</v>
      </c>
      <c r="I22" s="118"/>
    </row>
    <row r="23" spans="2:9" x14ac:dyDescent="0.3">
      <c r="D23" s="372" t="s">
        <v>81</v>
      </c>
      <c r="E23" s="386">
        <v>62.326641723632143</v>
      </c>
      <c r="F23" s="496">
        <f t="shared" si="0"/>
        <v>37.673358276367857</v>
      </c>
    </row>
    <row r="26" spans="2:9" x14ac:dyDescent="0.3">
      <c r="B26" s="123"/>
    </row>
    <row r="27" spans="2:9" x14ac:dyDescent="0.3">
      <c r="B27" s="129"/>
    </row>
  </sheetData>
  <autoFilter ref="D5:E5" xr:uid="{4F275308-7D14-4C70-A492-E0869AC50C47}">
    <sortState xmlns:xlrd2="http://schemas.microsoft.com/office/spreadsheetml/2017/richdata2" ref="D6:E23">
      <sortCondition descending="1" ref="E5"/>
    </sortState>
  </autoFilter>
  <sortState xmlns:xlrd2="http://schemas.microsoft.com/office/spreadsheetml/2017/richdata2" ref="J5:K22">
    <sortCondition ref="J5:J22"/>
  </sortState>
  <conditionalFormatting sqref="D6:E23">
    <cfRule type="containsText" dxfId="381" priority="1" operator="containsText" text="Extremadura">
      <formula>NOT(ISERROR(SEARCH("Extremadura",D6)))</formula>
    </cfRule>
    <cfRule type="containsText" dxfId="380" priority="2" operator="containsText" text="Total">
      <formula>NOT(ISERROR(SEARCH("Total",D6)))</formula>
    </cfRule>
  </conditionalFormatting>
  <conditionalFormatting sqref="E6:E23">
    <cfRule type="expression" dxfId="379" priority="3">
      <formula>$D6="Extremadura"</formula>
    </cfRule>
    <cfRule type="expression" dxfId="378" priority="4">
      <formula>$D6="Total"</formula>
    </cfRule>
  </conditionalFormatting>
  <hyperlinks>
    <hyperlink ref="A1" location="ÍNDICE!A1" display="ÍNDICE" xr:uid="{AB76FD9B-ABC1-4827-822D-8063A2C0030E}"/>
  </hyperlink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9CC652-231F-4AB2-B8C0-58ECB68FA429}">
  <sheetPr codeName="Sheet25"/>
  <dimension ref="A1:F49"/>
  <sheetViews>
    <sheetView showGridLines="0" zoomScaleNormal="100" workbookViewId="0"/>
  </sheetViews>
  <sheetFormatPr baseColWidth="10" defaultColWidth="11.42578125" defaultRowHeight="14.25" x14ac:dyDescent="0.3"/>
  <cols>
    <col min="1" max="1" width="11.42578125" style="218"/>
    <col min="2" max="2" width="90.7109375" style="218" customWidth="1"/>
    <col min="3" max="3" width="11.42578125" style="218"/>
    <col min="4" max="4" width="21" style="218" customWidth="1"/>
    <col min="5" max="5" width="13.28515625" style="218" customWidth="1"/>
    <col min="6" max="16384" width="11.42578125" style="218"/>
  </cols>
  <sheetData>
    <row r="1" spans="1:6" s="37" customFormat="1" ht="15" customHeight="1" x14ac:dyDescent="0.3">
      <c r="A1" s="503" t="s">
        <v>23</v>
      </c>
    </row>
    <row r="2" spans="1:6" s="148" customFormat="1" ht="33" x14ac:dyDescent="0.25">
      <c r="B2" s="141" t="s">
        <v>977</v>
      </c>
      <c r="D2" s="435"/>
      <c r="E2" s="435"/>
      <c r="F2" s="435"/>
    </row>
    <row r="3" spans="1:6" ht="13.35" customHeight="1" x14ac:dyDescent="0.3">
      <c r="B3" s="333" t="s">
        <v>335</v>
      </c>
      <c r="D3" s="436"/>
      <c r="E3" s="436"/>
    </row>
    <row r="4" spans="1:6" x14ac:dyDescent="0.3">
      <c r="B4" s="333" t="s">
        <v>1010</v>
      </c>
    </row>
    <row r="5" spans="1:6" x14ac:dyDescent="0.3">
      <c r="D5" s="371" t="s">
        <v>765</v>
      </c>
      <c r="E5" s="371" t="s">
        <v>86</v>
      </c>
    </row>
    <row r="6" spans="1:6" x14ac:dyDescent="0.3">
      <c r="A6" s="177"/>
      <c r="D6" s="365" t="s">
        <v>110</v>
      </c>
      <c r="E6" s="383">
        <v>0.88067849475024207</v>
      </c>
    </row>
    <row r="7" spans="1:6" x14ac:dyDescent="0.3">
      <c r="A7" s="177"/>
      <c r="D7" s="365" t="s">
        <v>115</v>
      </c>
      <c r="E7" s="383">
        <v>0.85145307030140049</v>
      </c>
    </row>
    <row r="8" spans="1:6" x14ac:dyDescent="0.3">
      <c r="D8" s="365" t="s">
        <v>112</v>
      </c>
      <c r="E8" s="383">
        <v>0.81467134022114363</v>
      </c>
    </row>
    <row r="9" spans="1:6" x14ac:dyDescent="0.3">
      <c r="D9" s="365" t="s">
        <v>113</v>
      </c>
      <c r="E9" s="383">
        <v>0.81227389233054903</v>
      </c>
    </row>
    <row r="10" spans="1:6" x14ac:dyDescent="0.3">
      <c r="D10" s="365" t="s">
        <v>534</v>
      </c>
      <c r="E10" s="383">
        <v>0.78677746655732717</v>
      </c>
    </row>
    <row r="11" spans="1:6" x14ac:dyDescent="0.3">
      <c r="D11" s="365" t="s">
        <v>571</v>
      </c>
      <c r="E11" s="383">
        <v>0.77027654060438111</v>
      </c>
    </row>
    <row r="12" spans="1:6" x14ac:dyDescent="0.3">
      <c r="D12" s="365" t="s">
        <v>230</v>
      </c>
      <c r="E12" s="383">
        <v>0.76</v>
      </c>
    </row>
    <row r="13" spans="1:6" x14ac:dyDescent="0.3">
      <c r="B13" s="222"/>
      <c r="D13" s="365" t="s">
        <v>109</v>
      </c>
      <c r="E13" s="383">
        <v>0.69769826516324218</v>
      </c>
    </row>
    <row r="14" spans="1:6" x14ac:dyDescent="0.3">
      <c r="D14" s="372" t="s">
        <v>111</v>
      </c>
      <c r="E14" s="384">
        <v>0.64861308355129799</v>
      </c>
    </row>
    <row r="25" spans="2:3" x14ac:dyDescent="0.3">
      <c r="C25"/>
    </row>
    <row r="26" spans="2:3" x14ac:dyDescent="0.3">
      <c r="C26"/>
    </row>
    <row r="27" spans="2:3" x14ac:dyDescent="0.3">
      <c r="B27" s="180"/>
      <c r="C27"/>
    </row>
    <row r="28" spans="2:3" x14ac:dyDescent="0.3">
      <c r="B28" s="219"/>
      <c r="C28"/>
    </row>
    <row r="29" spans="2:3" x14ac:dyDescent="0.3">
      <c r="C29"/>
    </row>
    <row r="30" spans="2:3" x14ac:dyDescent="0.3">
      <c r="C30"/>
    </row>
    <row r="31" spans="2:3" x14ac:dyDescent="0.3">
      <c r="C31"/>
    </row>
    <row r="32" spans="2:3" x14ac:dyDescent="0.3">
      <c r="C32"/>
    </row>
    <row r="33" spans="3:3" x14ac:dyDescent="0.3">
      <c r="C33"/>
    </row>
    <row r="34" spans="3:3" x14ac:dyDescent="0.3">
      <c r="C34"/>
    </row>
    <row r="35" spans="3:3" x14ac:dyDescent="0.3">
      <c r="C35"/>
    </row>
    <row r="36" spans="3:3" x14ac:dyDescent="0.3">
      <c r="C36"/>
    </row>
    <row r="37" spans="3:3" x14ac:dyDescent="0.3">
      <c r="C37"/>
    </row>
    <row r="38" spans="3:3" x14ac:dyDescent="0.3">
      <c r="C38"/>
    </row>
    <row r="39" spans="3:3" x14ac:dyDescent="0.3">
      <c r="C39"/>
    </row>
    <row r="40" spans="3:3" x14ac:dyDescent="0.3">
      <c r="C40"/>
    </row>
    <row r="41" spans="3:3" x14ac:dyDescent="0.3">
      <c r="C41"/>
    </row>
    <row r="42" spans="3:3" x14ac:dyDescent="0.3">
      <c r="C42"/>
    </row>
    <row r="43" spans="3:3" x14ac:dyDescent="0.3">
      <c r="C43"/>
    </row>
    <row r="44" spans="3:3" x14ac:dyDescent="0.3">
      <c r="C44"/>
    </row>
    <row r="45" spans="3:3" x14ac:dyDescent="0.3">
      <c r="C45"/>
    </row>
    <row r="46" spans="3:3" x14ac:dyDescent="0.3">
      <c r="C46"/>
    </row>
    <row r="47" spans="3:3" x14ac:dyDescent="0.3">
      <c r="C47"/>
    </row>
    <row r="48" spans="3:3" x14ac:dyDescent="0.3">
      <c r="C48"/>
    </row>
    <row r="49" spans="3:3" x14ac:dyDescent="0.3">
      <c r="C49"/>
    </row>
  </sheetData>
  <autoFilter ref="D5:E5" xr:uid="{E7AA80B3-CC92-4BAE-9766-22066023BC43}">
    <sortState xmlns:xlrd2="http://schemas.microsoft.com/office/spreadsheetml/2017/richdata2" ref="D6:E14">
      <sortCondition descending="1" ref="E5"/>
    </sortState>
  </autoFilter>
  <conditionalFormatting sqref="D6:E14">
    <cfRule type="containsText" dxfId="377" priority="1" operator="containsText" text="Extremadura">
      <formula>NOT(ISERROR(SEARCH("Extremadura",D6)))</formula>
    </cfRule>
    <cfRule type="containsText" dxfId="376" priority="2" operator="containsText" text="Total">
      <formula>NOT(ISERROR(SEARCH("Total",D6)))</formula>
    </cfRule>
  </conditionalFormatting>
  <conditionalFormatting sqref="E6:E14">
    <cfRule type="expression" dxfId="375" priority="3">
      <formula>$D6="Extremadura"</formula>
    </cfRule>
    <cfRule type="expression" dxfId="374" priority="4">
      <formula>$D6="Total"</formula>
    </cfRule>
  </conditionalFormatting>
  <hyperlinks>
    <hyperlink ref="A1" location="ÍNDICE!A1" display="ÍNDICE" xr:uid="{614B9FE6-E528-4D76-9C46-38F1EEA19987}"/>
  </hyperlink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06899-0692-45CB-BB6B-C86E93B9F7A6}">
  <sheetPr codeName="Sheet26"/>
  <dimension ref="A1:I15"/>
  <sheetViews>
    <sheetView zoomScaleNormal="100" workbookViewId="0"/>
  </sheetViews>
  <sheetFormatPr baseColWidth="10" defaultColWidth="8.85546875" defaultRowHeight="14.25" x14ac:dyDescent="0.3"/>
  <cols>
    <col min="1" max="1" width="8.85546875" style="51"/>
    <col min="2" max="2" width="21.42578125" style="51" customWidth="1"/>
    <col min="3" max="7" width="9.140625" style="51" customWidth="1"/>
    <col min="8" max="8" width="10.85546875" style="51" customWidth="1"/>
    <col min="9" max="9" width="8.85546875" style="51" customWidth="1"/>
    <col min="10" max="16384" width="8.85546875" style="51"/>
  </cols>
  <sheetData>
    <row r="1" spans="1:9" s="33" customFormat="1" ht="13.5" x14ac:dyDescent="0.25">
      <c r="A1" s="503" t="s">
        <v>23</v>
      </c>
    </row>
    <row r="2" spans="1:9" s="144" customFormat="1" ht="54.75" customHeight="1" x14ac:dyDescent="0.25">
      <c r="B2" s="571" t="s">
        <v>805</v>
      </c>
      <c r="C2" s="571"/>
      <c r="D2" s="571"/>
      <c r="E2" s="571"/>
      <c r="F2" s="571"/>
      <c r="G2" s="571"/>
      <c r="H2" s="571"/>
    </row>
    <row r="3" spans="1:9" x14ac:dyDescent="0.3">
      <c r="B3" s="573" t="s">
        <v>1011</v>
      </c>
      <c r="C3" s="573"/>
      <c r="D3" s="573"/>
      <c r="E3" s="573"/>
      <c r="F3" s="573"/>
      <c r="G3" s="573"/>
      <c r="H3" s="573"/>
    </row>
    <row r="4" spans="1:9" x14ac:dyDescent="0.3">
      <c r="B4" s="573"/>
      <c r="C4" s="573"/>
      <c r="D4" s="573"/>
      <c r="E4" s="573"/>
      <c r="F4" s="573"/>
      <c r="G4" s="573"/>
      <c r="H4" s="573"/>
    </row>
    <row r="5" spans="1:9" x14ac:dyDescent="0.3">
      <c r="B5" s="116" t="s">
        <v>283</v>
      </c>
      <c r="C5" s="574">
        <v>2018</v>
      </c>
      <c r="D5" s="574">
        <v>2019</v>
      </c>
      <c r="E5" s="574">
        <v>2020</v>
      </c>
      <c r="F5" s="574">
        <v>2021</v>
      </c>
      <c r="G5" s="574">
        <v>2022</v>
      </c>
      <c r="H5" s="574" t="s">
        <v>327</v>
      </c>
    </row>
    <row r="6" spans="1:9" ht="14.45" customHeight="1" thickBot="1" x14ac:dyDescent="0.35">
      <c r="B6" s="172" t="s">
        <v>1012</v>
      </c>
      <c r="C6" s="575"/>
      <c r="D6" s="575"/>
      <c r="E6" s="575"/>
      <c r="F6" s="575"/>
      <c r="G6" s="575"/>
      <c r="H6" s="575"/>
    </row>
    <row r="7" spans="1:9" ht="15" thickTop="1" x14ac:dyDescent="0.3">
      <c r="B7" s="173" t="s">
        <v>109</v>
      </c>
      <c r="C7" s="224">
        <v>0.2</v>
      </c>
      <c r="D7" s="224">
        <v>0.62</v>
      </c>
      <c r="E7" s="224">
        <v>0.65</v>
      </c>
      <c r="F7" s="224">
        <v>0.69</v>
      </c>
      <c r="G7" s="224">
        <v>0.7</v>
      </c>
      <c r="H7" s="196" t="s">
        <v>328</v>
      </c>
      <c r="I7" s="514"/>
    </row>
    <row r="8" spans="1:9" x14ac:dyDescent="0.3">
      <c r="B8" s="174" t="s">
        <v>111</v>
      </c>
      <c r="C8" s="225">
        <v>0.15</v>
      </c>
      <c r="D8" s="225">
        <v>0.54</v>
      </c>
      <c r="E8" s="225">
        <v>0.6</v>
      </c>
      <c r="F8" s="225">
        <v>0.64</v>
      </c>
      <c r="G8" s="225">
        <v>0.65</v>
      </c>
      <c r="H8" s="198" t="s">
        <v>328</v>
      </c>
      <c r="I8" s="514"/>
    </row>
    <row r="9" spans="1:9" x14ac:dyDescent="0.3">
      <c r="B9" s="173" t="s">
        <v>110</v>
      </c>
      <c r="C9" s="224">
        <v>0.16</v>
      </c>
      <c r="D9" s="224">
        <v>0.74</v>
      </c>
      <c r="E9" s="224">
        <v>0.81</v>
      </c>
      <c r="F9" s="224">
        <v>0.86</v>
      </c>
      <c r="G9" s="224">
        <v>0.88</v>
      </c>
      <c r="H9" s="196" t="s">
        <v>329</v>
      </c>
      <c r="I9" s="514"/>
    </row>
    <row r="10" spans="1:9" x14ac:dyDescent="0.3">
      <c r="B10" s="391" t="s">
        <v>571</v>
      </c>
      <c r="C10" s="225">
        <v>0.3</v>
      </c>
      <c r="D10" s="225">
        <v>0.75</v>
      </c>
      <c r="E10" s="225">
        <v>0.74</v>
      </c>
      <c r="F10" s="225">
        <v>0.72</v>
      </c>
      <c r="G10" s="225">
        <v>0.77</v>
      </c>
      <c r="H10" s="198" t="s">
        <v>330</v>
      </c>
      <c r="I10" s="514"/>
    </row>
    <row r="11" spans="1:9" x14ac:dyDescent="0.3">
      <c r="B11" s="173" t="s">
        <v>112</v>
      </c>
      <c r="C11" s="224">
        <v>0.34</v>
      </c>
      <c r="D11" s="224">
        <v>0.7</v>
      </c>
      <c r="E11" s="224">
        <v>0.79</v>
      </c>
      <c r="F11" s="224">
        <v>0.78</v>
      </c>
      <c r="G11" s="224">
        <v>0.81</v>
      </c>
      <c r="H11" s="196" t="s">
        <v>330</v>
      </c>
      <c r="I11" s="514"/>
    </row>
    <row r="12" spans="1:9" x14ac:dyDescent="0.3">
      <c r="B12" s="174" t="s">
        <v>534</v>
      </c>
      <c r="C12" s="225">
        <v>0.35</v>
      </c>
      <c r="D12" s="225">
        <v>0.69</v>
      </c>
      <c r="E12" s="225">
        <v>0.74</v>
      </c>
      <c r="F12" s="225">
        <v>0.75</v>
      </c>
      <c r="G12" s="225">
        <v>0.79</v>
      </c>
      <c r="H12" s="198" t="s">
        <v>331</v>
      </c>
      <c r="I12" s="514"/>
    </row>
    <row r="13" spans="1:9" x14ac:dyDescent="0.3">
      <c r="B13" s="173" t="s">
        <v>113</v>
      </c>
      <c r="C13" s="224">
        <v>0.46</v>
      </c>
      <c r="D13" s="224">
        <v>0.81</v>
      </c>
      <c r="E13" s="224">
        <v>0.82</v>
      </c>
      <c r="F13" s="224">
        <v>0.82</v>
      </c>
      <c r="G13" s="224">
        <v>0.81</v>
      </c>
      <c r="H13" s="196" t="s">
        <v>332</v>
      </c>
      <c r="I13" s="514"/>
    </row>
    <row r="14" spans="1:9" x14ac:dyDescent="0.3">
      <c r="B14" s="174" t="s">
        <v>115</v>
      </c>
      <c r="C14" s="225">
        <v>0.37</v>
      </c>
      <c r="D14" s="225">
        <v>0.7</v>
      </c>
      <c r="E14" s="225">
        <v>0.8</v>
      </c>
      <c r="F14" s="225">
        <v>0.79</v>
      </c>
      <c r="G14" s="225">
        <v>0.85</v>
      </c>
      <c r="H14" s="198" t="s">
        <v>333</v>
      </c>
      <c r="I14" s="514"/>
    </row>
    <row r="15" spans="1:9" ht="15" thickBot="1" x14ac:dyDescent="0.35">
      <c r="B15" s="226" t="s">
        <v>253</v>
      </c>
      <c r="C15" s="227">
        <v>0.24</v>
      </c>
      <c r="D15" s="227">
        <v>0.67</v>
      </c>
      <c r="E15" s="227">
        <v>0.71</v>
      </c>
      <c r="F15" s="227">
        <v>0.73</v>
      </c>
      <c r="G15" s="227">
        <v>0.76</v>
      </c>
      <c r="H15" s="228" t="s">
        <v>334</v>
      </c>
    </row>
  </sheetData>
  <mergeCells count="8">
    <mergeCell ref="B2:H2"/>
    <mergeCell ref="G5:G6"/>
    <mergeCell ref="B3:H4"/>
    <mergeCell ref="C5:C6"/>
    <mergeCell ref="D5:D6"/>
    <mergeCell ref="E5:E6"/>
    <mergeCell ref="F5:F6"/>
    <mergeCell ref="H5:H6"/>
  </mergeCells>
  <hyperlinks>
    <hyperlink ref="A1" location="ÍNDICE!A1" display="ÍNDICE" xr:uid="{FE3EF669-FA9D-4B33-B47D-69BA36CCAA5B}"/>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68954-B1E4-4E34-823A-2B8CBBA03701}">
  <sheetPr codeName="Sheet27"/>
  <dimension ref="A1:F28"/>
  <sheetViews>
    <sheetView zoomScaleNormal="100" workbookViewId="0"/>
  </sheetViews>
  <sheetFormatPr baseColWidth="10" defaultColWidth="11.42578125" defaultRowHeight="14.25" x14ac:dyDescent="0.3"/>
  <cols>
    <col min="1" max="1" width="11.42578125" style="218"/>
    <col min="2" max="2" width="90.7109375" style="218" customWidth="1"/>
    <col min="3" max="3" width="11.42578125" style="218"/>
    <col min="4" max="4" width="22.140625" style="218" customWidth="1"/>
    <col min="5" max="5" width="10.42578125" style="218" customWidth="1"/>
    <col min="6" max="16384" width="11.42578125" style="218"/>
  </cols>
  <sheetData>
    <row r="1" spans="1:6" s="37" customFormat="1" ht="15" customHeight="1" x14ac:dyDescent="0.3">
      <c r="A1" s="503" t="s">
        <v>23</v>
      </c>
    </row>
    <row r="2" spans="1:6" s="148" customFormat="1" ht="33" x14ac:dyDescent="0.25">
      <c r="B2" s="141" t="s">
        <v>806</v>
      </c>
      <c r="D2" s="435"/>
      <c r="E2" s="435"/>
      <c r="F2" s="435"/>
    </row>
    <row r="3" spans="1:6" ht="13.35" customHeight="1" x14ac:dyDescent="0.3">
      <c r="B3" s="333" t="s">
        <v>1011</v>
      </c>
      <c r="D3" s="436"/>
      <c r="E3" s="436"/>
    </row>
    <row r="4" spans="1:6" x14ac:dyDescent="0.3">
      <c r="B4" s="333" t="s">
        <v>807</v>
      </c>
    </row>
    <row r="5" spans="1:6" x14ac:dyDescent="0.3">
      <c r="D5" s="371" t="s">
        <v>765</v>
      </c>
      <c r="E5" s="371" t="s">
        <v>86</v>
      </c>
    </row>
    <row r="6" spans="1:6" x14ac:dyDescent="0.3">
      <c r="A6" s="177"/>
      <c r="D6" s="365" t="s">
        <v>534</v>
      </c>
      <c r="E6" s="383">
        <v>0.96</v>
      </c>
    </row>
    <row r="7" spans="1:6" x14ac:dyDescent="0.3">
      <c r="A7" s="177"/>
      <c r="D7" s="365" t="s">
        <v>109</v>
      </c>
      <c r="E7" s="383">
        <v>0.89</v>
      </c>
    </row>
    <row r="8" spans="1:6" x14ac:dyDescent="0.3">
      <c r="D8" s="365" t="s">
        <v>113</v>
      </c>
      <c r="E8" s="383">
        <v>0.87</v>
      </c>
    </row>
    <row r="9" spans="1:6" x14ac:dyDescent="0.3">
      <c r="D9" s="365" t="s">
        <v>110</v>
      </c>
      <c r="E9" s="383">
        <v>0.84</v>
      </c>
    </row>
    <row r="10" spans="1:6" x14ac:dyDescent="0.3">
      <c r="D10" s="365" t="s">
        <v>597</v>
      </c>
      <c r="E10" s="383">
        <v>0.84</v>
      </c>
    </row>
    <row r="11" spans="1:6" x14ac:dyDescent="0.3">
      <c r="D11" s="365" t="s">
        <v>111</v>
      </c>
      <c r="E11" s="383">
        <v>0.83</v>
      </c>
    </row>
    <row r="12" spans="1:6" x14ac:dyDescent="0.3">
      <c r="D12" s="365" t="s">
        <v>112</v>
      </c>
      <c r="E12" s="383">
        <v>0.81</v>
      </c>
    </row>
    <row r="13" spans="1:6" x14ac:dyDescent="0.3">
      <c r="B13" s="222"/>
      <c r="D13" s="365" t="s">
        <v>115</v>
      </c>
      <c r="E13" s="383">
        <v>0.8</v>
      </c>
    </row>
    <row r="14" spans="1:6" x14ac:dyDescent="0.3">
      <c r="D14" s="372" t="s">
        <v>571</v>
      </c>
      <c r="E14" s="384">
        <v>0.75</v>
      </c>
    </row>
    <row r="27" spans="2:2" x14ac:dyDescent="0.3">
      <c r="B27" s="180"/>
    </row>
    <row r="28" spans="2:2" x14ac:dyDescent="0.3">
      <c r="B28" s="219"/>
    </row>
  </sheetData>
  <autoFilter ref="D5:E5" xr:uid="{E7AA80B3-CC92-4BAE-9766-22066023BC43}">
    <sortState xmlns:xlrd2="http://schemas.microsoft.com/office/spreadsheetml/2017/richdata2" ref="D6:E14">
      <sortCondition descending="1" ref="E5"/>
    </sortState>
  </autoFilter>
  <conditionalFormatting sqref="D6:E14">
    <cfRule type="containsText" dxfId="373" priority="1" operator="containsText" text="Extremadura">
      <formula>NOT(ISERROR(SEARCH("Extremadura",D6)))</formula>
    </cfRule>
    <cfRule type="containsText" dxfId="372" priority="2" operator="containsText" text="Total">
      <formula>NOT(ISERROR(SEARCH("Total",D6)))</formula>
    </cfRule>
  </conditionalFormatting>
  <conditionalFormatting sqref="E6:E14">
    <cfRule type="expression" dxfId="371" priority="3">
      <formula>$C6="Extremadura"</formula>
    </cfRule>
    <cfRule type="expression" dxfId="370" priority="4">
      <formula>$C6="Total"</formula>
    </cfRule>
  </conditionalFormatting>
  <hyperlinks>
    <hyperlink ref="A1" location="ÍNDICE!A1" display="ÍNDICE" xr:uid="{6DF3AA78-5358-4989-AAE8-060B6455A6F3}"/>
  </hyperlink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C5F3DF-424A-4CB5-93F9-61775EB72CDD}">
  <sheetPr codeName="Sheet28"/>
  <dimension ref="A1:I26"/>
  <sheetViews>
    <sheetView zoomScaleNormal="100" workbookViewId="0"/>
  </sheetViews>
  <sheetFormatPr baseColWidth="10" defaultColWidth="8.85546875" defaultRowHeight="14.25" x14ac:dyDescent="0.3"/>
  <cols>
    <col min="1" max="1" width="8.85546875" style="51"/>
    <col min="2" max="2" width="15.42578125" style="51" customWidth="1"/>
    <col min="3" max="7" width="8.85546875" style="51" customWidth="1"/>
    <col min="8" max="8" width="10" style="51" customWidth="1"/>
    <col min="9" max="16384" width="8.85546875" style="51"/>
  </cols>
  <sheetData>
    <row r="1" spans="1:9" s="33" customFormat="1" ht="13.5" x14ac:dyDescent="0.25">
      <c r="A1" s="503" t="s">
        <v>23</v>
      </c>
    </row>
    <row r="2" spans="1:9" s="144" customFormat="1" ht="16.5" x14ac:dyDescent="0.25">
      <c r="B2" s="571" t="s">
        <v>808</v>
      </c>
      <c r="C2" s="571"/>
      <c r="D2" s="571"/>
      <c r="E2" s="571"/>
      <c r="F2" s="571"/>
      <c r="G2" s="571"/>
      <c r="H2" s="571"/>
    </row>
    <row r="3" spans="1:9" s="144" customFormat="1" ht="27" customHeight="1" x14ac:dyDescent="0.25">
      <c r="B3" s="571"/>
      <c r="C3" s="571"/>
      <c r="D3" s="571"/>
      <c r="E3" s="571"/>
      <c r="F3" s="571"/>
      <c r="G3" s="571"/>
      <c r="H3" s="571"/>
    </row>
    <row r="4" spans="1:9" x14ac:dyDescent="0.3">
      <c r="B4" s="573" t="s">
        <v>1011</v>
      </c>
      <c r="C4" s="573"/>
      <c r="D4" s="573"/>
      <c r="E4" s="573"/>
      <c r="F4" s="573"/>
      <c r="G4" s="573"/>
      <c r="H4" s="573"/>
    </row>
    <row r="5" spans="1:9" x14ac:dyDescent="0.3">
      <c r="B5" s="573"/>
      <c r="C5" s="573"/>
      <c r="D5" s="573"/>
      <c r="E5" s="573"/>
      <c r="F5" s="573"/>
      <c r="G5" s="573"/>
      <c r="H5" s="573"/>
    </row>
    <row r="6" spans="1:9" x14ac:dyDescent="0.3">
      <c r="B6" s="217" t="s">
        <v>579</v>
      </c>
    </row>
    <row r="7" spans="1:9" x14ac:dyDescent="0.3">
      <c r="B7" s="171"/>
    </row>
    <row r="8" spans="1:9" ht="13.7" customHeight="1" x14ac:dyDescent="0.3">
      <c r="B8" s="116" t="s">
        <v>283</v>
      </c>
      <c r="C8" s="574">
        <v>2018</v>
      </c>
      <c r="D8" s="574">
        <v>2019</v>
      </c>
      <c r="E8" s="574">
        <v>2020</v>
      </c>
      <c r="F8" s="574">
        <v>2021</v>
      </c>
      <c r="G8" s="574">
        <v>2022</v>
      </c>
      <c r="H8" s="574" t="s">
        <v>327</v>
      </c>
    </row>
    <row r="9" spans="1:9" ht="18" customHeight="1" thickBot="1" x14ac:dyDescent="0.35">
      <c r="B9" s="172" t="s">
        <v>1012</v>
      </c>
      <c r="C9" s="575"/>
      <c r="D9" s="575"/>
      <c r="E9" s="575"/>
      <c r="F9" s="575"/>
      <c r="G9" s="575"/>
      <c r="H9" s="575"/>
    </row>
    <row r="10" spans="1:9" ht="15" thickTop="1" x14ac:dyDescent="0.3">
      <c r="B10" s="173" t="s">
        <v>151</v>
      </c>
      <c r="C10" s="224">
        <v>0.23</v>
      </c>
      <c r="D10" s="224">
        <v>0.53</v>
      </c>
      <c r="E10" s="224">
        <v>0.69</v>
      </c>
      <c r="F10" s="224">
        <v>0.9</v>
      </c>
      <c r="G10" s="224">
        <v>0.89</v>
      </c>
      <c r="H10" s="196" t="s">
        <v>336</v>
      </c>
      <c r="I10" s="514"/>
    </row>
    <row r="11" spans="1:9" x14ac:dyDescent="0.3">
      <c r="B11" s="174" t="s">
        <v>152</v>
      </c>
      <c r="C11" s="225">
        <v>0.06</v>
      </c>
      <c r="D11" s="225">
        <v>0.26</v>
      </c>
      <c r="E11" s="225">
        <v>0.42</v>
      </c>
      <c r="F11" s="225">
        <v>0.62</v>
      </c>
      <c r="G11" s="225">
        <v>0.83</v>
      </c>
      <c r="H11" s="198" t="s">
        <v>337</v>
      </c>
      <c r="I11" s="514"/>
    </row>
    <row r="12" spans="1:9" x14ac:dyDescent="0.3">
      <c r="B12" s="173" t="s">
        <v>145</v>
      </c>
      <c r="C12" s="224">
        <v>0.14000000000000001</v>
      </c>
      <c r="D12" s="224">
        <v>0.4</v>
      </c>
      <c r="E12" s="224">
        <v>0.49</v>
      </c>
      <c r="F12" s="224">
        <v>0.77</v>
      </c>
      <c r="G12" s="224">
        <v>0.84</v>
      </c>
      <c r="H12" s="196" t="s">
        <v>338</v>
      </c>
      <c r="I12" s="514"/>
    </row>
    <row r="13" spans="1:9" x14ac:dyDescent="0.3">
      <c r="B13" s="174" t="s">
        <v>150</v>
      </c>
      <c r="C13" s="225">
        <v>0.28999999999999998</v>
      </c>
      <c r="D13" s="225">
        <v>0.33</v>
      </c>
      <c r="E13" s="225">
        <v>0.24</v>
      </c>
      <c r="F13" s="225">
        <v>0.69</v>
      </c>
      <c r="G13" s="225">
        <v>0.75</v>
      </c>
      <c r="H13" s="198" t="s">
        <v>339</v>
      </c>
      <c r="I13" s="514"/>
    </row>
    <row r="14" spans="1:9" x14ac:dyDescent="0.3">
      <c r="B14" s="173" t="s">
        <v>147</v>
      </c>
      <c r="C14" s="224">
        <v>0.13</v>
      </c>
      <c r="D14" s="224">
        <v>0.36</v>
      </c>
      <c r="E14" s="224">
        <v>0.31</v>
      </c>
      <c r="F14" s="224">
        <v>0.75</v>
      </c>
      <c r="G14" s="224">
        <v>0.81</v>
      </c>
      <c r="H14" s="196" t="s">
        <v>340</v>
      </c>
      <c r="I14" s="514"/>
    </row>
    <row r="15" spans="1:9" x14ac:dyDescent="0.3">
      <c r="B15" s="174" t="s">
        <v>149</v>
      </c>
      <c r="C15" s="225">
        <v>0.11</v>
      </c>
      <c r="D15" s="225">
        <v>0.28000000000000003</v>
      </c>
      <c r="E15" s="225">
        <v>0.54</v>
      </c>
      <c r="F15" s="225">
        <v>0.91</v>
      </c>
      <c r="G15" s="225">
        <v>0.96</v>
      </c>
      <c r="H15" s="198" t="s">
        <v>341</v>
      </c>
      <c r="I15" s="514"/>
    </row>
    <row r="16" spans="1:9" x14ac:dyDescent="0.3">
      <c r="B16" s="173" t="s">
        <v>148</v>
      </c>
      <c r="C16" s="224">
        <v>0.06</v>
      </c>
      <c r="D16" s="224">
        <v>0.28000000000000003</v>
      </c>
      <c r="E16" s="224">
        <v>0.46</v>
      </c>
      <c r="F16" s="224">
        <v>0.72</v>
      </c>
      <c r="G16" s="224">
        <v>0.87</v>
      </c>
      <c r="H16" s="196" t="s">
        <v>342</v>
      </c>
      <c r="I16" s="514"/>
    </row>
    <row r="17" spans="2:9" x14ac:dyDescent="0.3">
      <c r="B17" s="174" t="s">
        <v>146</v>
      </c>
      <c r="C17" s="225">
        <v>7.0000000000000007E-2</v>
      </c>
      <c r="D17" s="225">
        <v>0.53</v>
      </c>
      <c r="E17" s="225">
        <v>0.38</v>
      </c>
      <c r="F17" s="225">
        <v>0.57999999999999996</v>
      </c>
      <c r="G17" s="225">
        <v>0.8</v>
      </c>
      <c r="H17" s="198" t="s">
        <v>343</v>
      </c>
      <c r="I17" s="514"/>
    </row>
    <row r="18" spans="2:9" ht="15" thickBot="1" x14ac:dyDescent="0.35">
      <c r="B18" s="226" t="s">
        <v>253</v>
      </c>
      <c r="C18" s="227">
        <v>0.15</v>
      </c>
      <c r="D18" s="227">
        <v>0.37</v>
      </c>
      <c r="E18" s="227">
        <v>0.47</v>
      </c>
      <c r="F18" s="227">
        <v>0.75</v>
      </c>
      <c r="G18" s="227">
        <v>0.84</v>
      </c>
      <c r="H18" s="228" t="s">
        <v>344</v>
      </c>
    </row>
    <row r="26" spans="2:9" x14ac:dyDescent="0.3">
      <c r="C26" s="326"/>
    </row>
  </sheetData>
  <mergeCells count="8">
    <mergeCell ref="B2:H3"/>
    <mergeCell ref="H8:H9"/>
    <mergeCell ref="C8:C9"/>
    <mergeCell ref="D8:D9"/>
    <mergeCell ref="E8:E9"/>
    <mergeCell ref="F8:F9"/>
    <mergeCell ref="G8:G9"/>
    <mergeCell ref="B4:H5"/>
  </mergeCells>
  <hyperlinks>
    <hyperlink ref="A1" location="ÍNDICE!A1" display="ÍNDICE" xr:uid="{0F8FF8E0-B1DE-4EC7-A77C-81967102AB93}"/>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FF05E8-BB00-495C-B7C5-2F859A46392A}">
  <sheetPr codeName="Sheet30"/>
  <dimension ref="A1:H27"/>
  <sheetViews>
    <sheetView zoomScaleNormal="100" workbookViewId="0"/>
  </sheetViews>
  <sheetFormatPr baseColWidth="10" defaultColWidth="11.42578125" defaultRowHeight="14.25" x14ac:dyDescent="0.3"/>
  <cols>
    <col min="1" max="1" width="11.42578125" style="218"/>
    <col min="2" max="2" width="90.7109375" style="218" customWidth="1"/>
    <col min="3" max="3" width="11.42578125" style="218" customWidth="1"/>
    <col min="4" max="4" width="20" style="218" customWidth="1"/>
    <col min="5" max="5" width="11.7109375" style="218" customWidth="1"/>
    <col min="6" max="16384" width="11.42578125" style="218"/>
  </cols>
  <sheetData>
    <row r="1" spans="1:8" s="37" customFormat="1" ht="15" customHeight="1" x14ac:dyDescent="0.3">
      <c r="A1" s="503" t="s">
        <v>23</v>
      </c>
    </row>
    <row r="2" spans="1:8" s="148" customFormat="1" ht="33" x14ac:dyDescent="0.25">
      <c r="B2" s="142" t="s">
        <v>809</v>
      </c>
      <c r="C2" s="435"/>
      <c r="D2" s="435"/>
      <c r="E2" s="435"/>
      <c r="F2" s="435"/>
      <c r="G2" s="435"/>
    </row>
    <row r="3" spans="1:8" ht="13.35" customHeight="1" x14ac:dyDescent="0.3">
      <c r="B3" s="332" t="s">
        <v>335</v>
      </c>
      <c r="D3" s="436"/>
      <c r="E3" s="436"/>
      <c r="F3" s="436"/>
    </row>
    <row r="4" spans="1:8" ht="28.5" x14ac:dyDescent="0.3">
      <c r="B4" s="466" t="s">
        <v>804</v>
      </c>
      <c r="D4" s="371" t="s">
        <v>20</v>
      </c>
      <c r="E4" s="371" t="s">
        <v>600</v>
      </c>
      <c r="F4" s="220">
        <v>100</v>
      </c>
    </row>
    <row r="5" spans="1:8" x14ac:dyDescent="0.3">
      <c r="A5" s="177"/>
      <c r="D5" s="365" t="s">
        <v>110</v>
      </c>
      <c r="E5" s="456">
        <v>63.071630543500632</v>
      </c>
      <c r="F5" s="221">
        <f>100-E5</f>
        <v>36.928369456499368</v>
      </c>
      <c r="H5" s="515"/>
    </row>
    <row r="6" spans="1:8" x14ac:dyDescent="0.3">
      <c r="A6" s="177"/>
      <c r="D6" s="365" t="s">
        <v>112</v>
      </c>
      <c r="E6" s="456">
        <v>49.099961156266517</v>
      </c>
      <c r="F6" s="221">
        <f t="shared" ref="F6:F12" si="0">100-E6</f>
        <v>50.900038843733483</v>
      </c>
      <c r="H6" s="515"/>
    </row>
    <row r="7" spans="1:8" x14ac:dyDescent="0.3">
      <c r="D7" s="365" t="s">
        <v>113</v>
      </c>
      <c r="E7" s="456">
        <v>49.041154898002389</v>
      </c>
      <c r="F7" s="221">
        <f t="shared" si="0"/>
        <v>50.958845101997611</v>
      </c>
      <c r="H7" s="515"/>
    </row>
    <row r="8" spans="1:8" x14ac:dyDescent="0.3">
      <c r="D8" s="365" t="s">
        <v>115</v>
      </c>
      <c r="E8" s="456">
        <v>47.373251322013004</v>
      </c>
      <c r="F8" s="221">
        <f t="shared" si="0"/>
        <v>52.626748677986996</v>
      </c>
      <c r="H8" s="515"/>
    </row>
    <row r="9" spans="1:8" x14ac:dyDescent="0.3">
      <c r="D9" s="365" t="s">
        <v>534</v>
      </c>
      <c r="E9" s="456">
        <v>44.879801374668951</v>
      </c>
      <c r="F9" s="221">
        <f t="shared" si="0"/>
        <v>55.120198625331049</v>
      </c>
      <c r="H9" s="515"/>
    </row>
    <row r="10" spans="1:8" x14ac:dyDescent="0.3">
      <c r="D10" s="365" t="s">
        <v>109</v>
      </c>
      <c r="E10" s="456">
        <v>40.389129993200974</v>
      </c>
      <c r="F10" s="221">
        <f t="shared" si="0"/>
        <v>59.610870006799026</v>
      </c>
      <c r="H10" s="515"/>
    </row>
    <row r="11" spans="1:8" x14ac:dyDescent="0.3">
      <c r="D11" s="365" t="s">
        <v>111</v>
      </c>
      <c r="E11" s="456">
        <v>39.818133106082755</v>
      </c>
      <c r="F11" s="221">
        <f t="shared" si="0"/>
        <v>60.181866893917245</v>
      </c>
      <c r="H11" s="515"/>
    </row>
    <row r="12" spans="1:8" x14ac:dyDescent="0.3">
      <c r="B12" s="222"/>
      <c r="D12" s="372" t="s">
        <v>571</v>
      </c>
      <c r="E12" s="431">
        <v>34.909155853458984</v>
      </c>
      <c r="F12" s="221">
        <f t="shared" si="0"/>
        <v>65.090844146541016</v>
      </c>
      <c r="H12" s="515"/>
    </row>
    <row r="13" spans="1:8" x14ac:dyDescent="0.3">
      <c r="F13" s="223"/>
    </row>
    <row r="14" spans="1:8" x14ac:dyDescent="0.3">
      <c r="F14" s="223"/>
    </row>
    <row r="15" spans="1:8" x14ac:dyDescent="0.3">
      <c r="F15" s="223"/>
    </row>
    <row r="16" spans="1:8" x14ac:dyDescent="0.3">
      <c r="F16" s="223"/>
    </row>
    <row r="17" spans="2:6" x14ac:dyDescent="0.3">
      <c r="F17" s="223"/>
    </row>
    <row r="26" spans="2:6" x14ac:dyDescent="0.3">
      <c r="B26" s="180"/>
    </row>
    <row r="27" spans="2:6" x14ac:dyDescent="0.3">
      <c r="B27" s="219"/>
    </row>
  </sheetData>
  <autoFilter ref="D4:E4" xr:uid="{9F6B0089-DABA-48AD-92A9-188D92EF8D8F}">
    <sortState xmlns:xlrd2="http://schemas.microsoft.com/office/spreadsheetml/2017/richdata2" ref="D5:E12">
      <sortCondition descending="1" ref="E4"/>
    </sortState>
  </autoFilter>
  <sortState xmlns:xlrd2="http://schemas.microsoft.com/office/spreadsheetml/2017/richdata2" ref="G5:H12">
    <sortCondition descending="1" ref="H5:H12"/>
  </sortState>
  <conditionalFormatting sqref="D5:E12">
    <cfRule type="containsText" dxfId="369" priority="5" operator="containsText" text="Extremadura">
      <formula>NOT(ISERROR(SEARCH("Extremadura",D5)))</formula>
    </cfRule>
    <cfRule type="containsText" dxfId="368" priority="6" operator="containsText" text="Total">
      <formula>NOT(ISERROR(SEARCH("Total",D5)))</formula>
    </cfRule>
  </conditionalFormatting>
  <conditionalFormatting sqref="E5:E12">
    <cfRule type="expression" dxfId="367" priority="3">
      <formula>$C5="Extremadura"</formula>
    </cfRule>
    <cfRule type="expression" dxfId="366" priority="4">
      <formula>$C5="Total"</formula>
    </cfRule>
  </conditionalFormatting>
  <hyperlinks>
    <hyperlink ref="A1" location="ÍNDICE!A1" display="ÍNDICE" xr:uid="{4F9E6329-42D5-425D-90C3-9FB4083447A9}"/>
  </hyperlink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BFCF35-F008-4C54-B18C-76848E3EC404}">
  <sheetPr codeName="Sheet29"/>
  <dimension ref="A1:S25"/>
  <sheetViews>
    <sheetView zoomScaleNormal="100" workbookViewId="0"/>
  </sheetViews>
  <sheetFormatPr baseColWidth="10" defaultColWidth="11.42578125" defaultRowHeight="14.25" x14ac:dyDescent="0.3"/>
  <cols>
    <col min="1" max="1" width="11.42578125" style="32"/>
    <col min="2" max="2" width="90.7109375" style="32" customWidth="1"/>
    <col min="3" max="3" width="11.42578125" style="32" customWidth="1"/>
    <col min="4" max="4" width="11.7109375" style="32" bestFit="1" customWidth="1"/>
    <col min="5" max="5" width="12.42578125" style="32" bestFit="1" customWidth="1"/>
    <col min="6" max="6" width="18.42578125" style="32" bestFit="1" customWidth="1"/>
    <col min="7" max="7" width="12.7109375" style="32" bestFit="1" customWidth="1"/>
    <col min="8" max="8" width="14.85546875" style="32" bestFit="1" customWidth="1"/>
    <col min="9" max="9" width="11.42578125" style="32"/>
    <col min="10" max="10" width="10.7109375" style="32" bestFit="1" customWidth="1"/>
    <col min="11" max="11" width="15.7109375" style="32" bestFit="1" customWidth="1"/>
    <col min="12" max="12" width="10.42578125" style="32" bestFit="1" customWidth="1"/>
    <col min="13" max="13" width="16.7109375" style="32" bestFit="1" customWidth="1"/>
    <col min="14" max="14" width="15.42578125" style="32" customWidth="1"/>
    <col min="15" max="15" width="13" style="32" bestFit="1" customWidth="1"/>
    <col min="16" max="16" width="15.42578125" style="32" customWidth="1"/>
    <col min="17" max="17" width="11.42578125" style="32"/>
    <col min="18" max="18" width="16.42578125" style="32" customWidth="1"/>
    <col min="19" max="16384" width="11.42578125" style="32"/>
  </cols>
  <sheetData>
    <row r="1" spans="1:19" s="31" customFormat="1" ht="15" customHeight="1" x14ac:dyDescent="0.3">
      <c r="A1" s="503" t="s">
        <v>23</v>
      </c>
    </row>
    <row r="2" spans="1:19" s="146" customFormat="1" ht="33" x14ac:dyDescent="0.25">
      <c r="B2" s="392" t="s">
        <v>980</v>
      </c>
      <c r="D2" s="435"/>
      <c r="E2" s="435"/>
      <c r="F2" s="435"/>
    </row>
    <row r="3" spans="1:19" ht="13.35" customHeight="1" x14ac:dyDescent="0.3">
      <c r="B3" s="332" t="s">
        <v>1011</v>
      </c>
      <c r="D3" s="436"/>
      <c r="E3" s="436"/>
      <c r="F3" s="436"/>
    </row>
    <row r="4" spans="1:19" x14ac:dyDescent="0.3">
      <c r="B4" s="332"/>
    </row>
    <row r="5" spans="1:19" ht="27" x14ac:dyDescent="0.3">
      <c r="D5" s="371" t="s">
        <v>20</v>
      </c>
      <c r="E5" s="371" t="s">
        <v>48</v>
      </c>
      <c r="F5" s="371" t="s">
        <v>49</v>
      </c>
      <c r="G5" s="371" t="s">
        <v>50</v>
      </c>
      <c r="H5" s="371" t="s">
        <v>51</v>
      </c>
      <c r="I5" s="371" t="s">
        <v>52</v>
      </c>
      <c r="J5" s="371" t="s">
        <v>53</v>
      </c>
      <c r="K5" s="371" t="s">
        <v>54</v>
      </c>
      <c r="L5" s="371" t="s">
        <v>55</v>
      </c>
      <c r="M5" s="371" t="s">
        <v>56</v>
      </c>
      <c r="N5" s="371" t="s">
        <v>57</v>
      </c>
      <c r="O5" s="371" t="s">
        <v>62</v>
      </c>
      <c r="P5" s="371" t="s">
        <v>64</v>
      </c>
      <c r="Q5" s="371" t="s">
        <v>58</v>
      </c>
      <c r="R5" s="371" t="s">
        <v>59</v>
      </c>
      <c r="S5" s="371" t="s">
        <v>63</v>
      </c>
    </row>
    <row r="6" spans="1:19" x14ac:dyDescent="0.3">
      <c r="A6" s="120"/>
      <c r="D6" s="365" t="s">
        <v>109</v>
      </c>
      <c r="E6" s="385">
        <v>0.55089277091775857</v>
      </c>
      <c r="F6" s="385">
        <v>0</v>
      </c>
      <c r="G6" s="385">
        <v>1</v>
      </c>
      <c r="H6" s="385">
        <v>0.1335087597811786</v>
      </c>
      <c r="I6" s="385">
        <v>0.46659554179506152</v>
      </c>
      <c r="J6" s="385">
        <v>0.98888875309381308</v>
      </c>
      <c r="K6" s="385">
        <v>1</v>
      </c>
      <c r="L6" s="385">
        <v>0.43699731903485256</v>
      </c>
      <c r="M6" s="385">
        <v>0.47273704002148803</v>
      </c>
      <c r="N6" s="385">
        <v>1</v>
      </c>
      <c r="O6" s="385">
        <v>0.95680751173708922</v>
      </c>
      <c r="P6" s="385">
        <v>0.99584631360332299</v>
      </c>
      <c r="Q6" s="385">
        <v>0.17231178819701229</v>
      </c>
      <c r="R6" s="385">
        <v>0</v>
      </c>
      <c r="S6" s="385">
        <v>0.57553956834532372</v>
      </c>
    </row>
    <row r="7" spans="1:19" x14ac:dyDescent="0.3">
      <c r="A7" s="120"/>
      <c r="D7" s="365" t="s">
        <v>111</v>
      </c>
      <c r="E7" s="385">
        <v>0.51361760660247591</v>
      </c>
      <c r="F7" s="385">
        <v>0</v>
      </c>
      <c r="G7" s="385">
        <v>0.93161200279134682</v>
      </c>
      <c r="H7" s="385">
        <v>0.27043294614572333</v>
      </c>
      <c r="I7" s="385">
        <v>0.24656968696792844</v>
      </c>
      <c r="J7" s="385">
        <v>1</v>
      </c>
      <c r="K7" s="385">
        <v>1</v>
      </c>
      <c r="L7" s="385">
        <v>0.65204927249595779</v>
      </c>
      <c r="M7" s="385">
        <v>3.3662837296286399E-2</v>
      </c>
      <c r="N7" s="385">
        <v>1</v>
      </c>
      <c r="O7" s="385">
        <v>0.87071240105540892</v>
      </c>
      <c r="P7" s="385">
        <v>0.78047263681592038</v>
      </c>
      <c r="Q7" s="385">
        <v>0.15950528261415239</v>
      </c>
      <c r="R7" s="385">
        <v>0</v>
      </c>
      <c r="S7" s="385">
        <v>0.8468052347959969</v>
      </c>
    </row>
    <row r="8" spans="1:19" x14ac:dyDescent="0.3">
      <c r="D8" s="365" t="s">
        <v>110</v>
      </c>
      <c r="E8" s="385">
        <v>0.83469554273856861</v>
      </c>
      <c r="F8" s="385">
        <v>0</v>
      </c>
      <c r="G8" s="385">
        <v>1</v>
      </c>
      <c r="H8" s="385">
        <v>7.1065989847715741E-2</v>
      </c>
      <c r="I8" s="385">
        <v>0.67846597476963344</v>
      </c>
      <c r="J8" s="385">
        <v>0.99297663165087668</v>
      </c>
      <c r="K8" s="385">
        <v>1</v>
      </c>
      <c r="L8" s="385">
        <v>0.81641213073154983</v>
      </c>
      <c r="M8" s="385">
        <v>0</v>
      </c>
      <c r="N8" s="385">
        <v>0.94252873563218387</v>
      </c>
      <c r="O8" s="385">
        <v>0.97681159420289854</v>
      </c>
      <c r="P8" s="385">
        <v>0.87908496732026142</v>
      </c>
      <c r="Q8" s="385">
        <v>0.57734204793028321</v>
      </c>
      <c r="R8" s="385">
        <v>0</v>
      </c>
      <c r="S8" s="385">
        <v>0.43785310734463279</v>
      </c>
    </row>
    <row r="9" spans="1:19" x14ac:dyDescent="0.3">
      <c r="D9" s="365" t="s">
        <v>143</v>
      </c>
      <c r="E9" s="385">
        <v>0.51546405333422529</v>
      </c>
      <c r="F9" s="385">
        <v>0</v>
      </c>
      <c r="G9" s="385">
        <v>1</v>
      </c>
      <c r="H9" s="385">
        <v>1</v>
      </c>
      <c r="I9" s="385">
        <v>0.26195858001422184</v>
      </c>
      <c r="J9" s="385">
        <v>1</v>
      </c>
      <c r="K9" s="385">
        <v>1</v>
      </c>
      <c r="L9" s="385">
        <v>0.5271867612293144</v>
      </c>
      <c r="M9" s="385">
        <v>0.7142857142857143</v>
      </c>
      <c r="N9" s="385">
        <v>1</v>
      </c>
      <c r="O9" s="385">
        <v>0.92324561403508776</v>
      </c>
      <c r="P9" s="385">
        <v>0.93181818181818177</v>
      </c>
      <c r="Q9" s="385">
        <v>0.11200840754466508</v>
      </c>
      <c r="R9" s="385">
        <v>0</v>
      </c>
      <c r="S9" s="385">
        <v>0.48136142625607781</v>
      </c>
    </row>
    <row r="10" spans="1:19" x14ac:dyDescent="0.3">
      <c r="D10" s="365" t="s">
        <v>112</v>
      </c>
      <c r="E10" s="385">
        <v>0.76779897626803173</v>
      </c>
      <c r="F10" s="385">
        <v>0</v>
      </c>
      <c r="G10" s="385">
        <v>1</v>
      </c>
      <c r="H10" s="385">
        <v>1</v>
      </c>
      <c r="I10" s="385">
        <v>0.68613074412579333</v>
      </c>
      <c r="J10" s="385">
        <v>1</v>
      </c>
      <c r="K10" s="385">
        <v>1</v>
      </c>
      <c r="L10" s="385">
        <v>0.68648998060762767</v>
      </c>
      <c r="M10" s="385">
        <v>0.13973268529769137</v>
      </c>
      <c r="N10" s="385">
        <v>1</v>
      </c>
      <c r="O10" s="385">
        <v>0.87931034482758619</v>
      </c>
      <c r="P10" s="385">
        <v>0.89098837209302328</v>
      </c>
      <c r="Q10" s="385">
        <v>0.11123090990978696</v>
      </c>
      <c r="R10" s="385">
        <v>1</v>
      </c>
      <c r="S10" s="385">
        <v>0.65853658536585369</v>
      </c>
    </row>
    <row r="11" spans="1:19" x14ac:dyDescent="0.3">
      <c r="D11" s="365" t="s">
        <v>144</v>
      </c>
      <c r="E11" s="385">
        <v>0.46233649075327016</v>
      </c>
      <c r="F11" s="385">
        <v>0</v>
      </c>
      <c r="G11" s="385">
        <v>1</v>
      </c>
      <c r="H11" s="385">
        <v>1</v>
      </c>
      <c r="I11" s="385">
        <v>0.39151815639469179</v>
      </c>
      <c r="J11" s="385">
        <v>1</v>
      </c>
      <c r="K11" s="385">
        <v>1</v>
      </c>
      <c r="L11" s="385">
        <v>0.74840764331210186</v>
      </c>
      <c r="M11" s="385">
        <v>0</v>
      </c>
      <c r="N11" s="385">
        <v>1</v>
      </c>
      <c r="O11" s="385">
        <v>0.90384615384615385</v>
      </c>
      <c r="P11" s="385">
        <v>1</v>
      </c>
      <c r="Q11" s="385">
        <v>0.23177863357580944</v>
      </c>
      <c r="R11" s="385">
        <v>0</v>
      </c>
      <c r="S11" s="385">
        <v>0.87577639751552794</v>
      </c>
    </row>
    <row r="12" spans="1:19" x14ac:dyDescent="0.3">
      <c r="D12" s="365" t="s">
        <v>113</v>
      </c>
      <c r="E12" s="385">
        <v>0.63839541547277934</v>
      </c>
      <c r="F12" s="385">
        <v>0</v>
      </c>
      <c r="G12" s="385">
        <v>1</v>
      </c>
      <c r="H12" s="385">
        <v>1</v>
      </c>
      <c r="I12" s="385">
        <v>0.7938247884438987</v>
      </c>
      <c r="J12" s="385">
        <v>1</v>
      </c>
      <c r="K12" s="385">
        <v>1</v>
      </c>
      <c r="L12" s="385">
        <v>0.45874587458745875</v>
      </c>
      <c r="M12" s="385">
        <v>0</v>
      </c>
      <c r="N12" s="385">
        <v>0</v>
      </c>
      <c r="O12" s="385">
        <v>1</v>
      </c>
      <c r="P12" s="385">
        <v>1</v>
      </c>
      <c r="Q12" s="385">
        <v>0.14822134387351779</v>
      </c>
      <c r="R12" s="385">
        <v>0</v>
      </c>
      <c r="S12" s="385">
        <v>0.42857142857142855</v>
      </c>
    </row>
    <row r="13" spans="1:19" x14ac:dyDescent="0.3">
      <c r="B13" s="121"/>
      <c r="D13" s="365" t="s">
        <v>115</v>
      </c>
      <c r="E13" s="385">
        <v>0.59771210676835074</v>
      </c>
      <c r="F13" s="385">
        <v>0</v>
      </c>
      <c r="G13" s="385">
        <v>1</v>
      </c>
      <c r="H13" s="385">
        <v>1</v>
      </c>
      <c r="I13" s="385">
        <v>0.76291771260155972</v>
      </c>
      <c r="J13" s="385">
        <v>1</v>
      </c>
      <c r="K13" s="385">
        <v>1</v>
      </c>
      <c r="L13" s="385">
        <v>1</v>
      </c>
      <c r="M13" s="385">
        <v>1</v>
      </c>
      <c r="N13" s="385">
        <v>1</v>
      </c>
      <c r="O13" s="385">
        <v>1</v>
      </c>
      <c r="P13" s="385">
        <v>1</v>
      </c>
      <c r="Q13" s="385">
        <v>0.18461538461538463</v>
      </c>
      <c r="R13" s="385">
        <v>0</v>
      </c>
      <c r="S13" s="385">
        <v>0.41176470588235292</v>
      </c>
    </row>
    <row r="14" spans="1:19" x14ac:dyDescent="0.3">
      <c r="D14" s="372" t="s">
        <v>224</v>
      </c>
      <c r="E14" s="386">
        <v>0.61011412035693258</v>
      </c>
      <c r="F14" s="386">
        <v>0</v>
      </c>
      <c r="G14" s="386">
        <v>0.99145150034891838</v>
      </c>
      <c r="H14" s="386">
        <v>0.68437596197182726</v>
      </c>
      <c r="I14" s="386">
        <v>0.53599764813909867</v>
      </c>
      <c r="J14" s="386">
        <v>0.99773317309308629</v>
      </c>
      <c r="K14" s="386">
        <v>1</v>
      </c>
      <c r="L14" s="386">
        <v>0.66578612274985782</v>
      </c>
      <c r="M14" s="386">
        <v>0.29505228461264754</v>
      </c>
      <c r="N14" s="386">
        <v>0.86781609195402298</v>
      </c>
      <c r="O14" s="386">
        <v>0.93884170246302812</v>
      </c>
      <c r="P14" s="386">
        <v>0.93477630895633868</v>
      </c>
      <c r="Q14" s="386">
        <v>0.21212672478257646</v>
      </c>
      <c r="R14" s="386">
        <v>0.125</v>
      </c>
      <c r="S14" s="386">
        <v>0.58952605675964942</v>
      </c>
    </row>
    <row r="15" spans="1:19" x14ac:dyDescent="0.3">
      <c r="D15" s="121"/>
      <c r="E15" s="127"/>
      <c r="F15" s="127"/>
      <c r="G15" s="127"/>
      <c r="H15" s="127"/>
      <c r="I15" s="127"/>
      <c r="J15" s="127"/>
      <c r="K15" s="127"/>
      <c r="L15" s="127"/>
      <c r="M15" s="127"/>
      <c r="N15" s="127"/>
      <c r="O15" s="127"/>
      <c r="P15" s="127"/>
      <c r="Q15" s="127"/>
      <c r="R15" s="127"/>
    </row>
    <row r="16" spans="1:19" x14ac:dyDescent="0.3">
      <c r="D16" s="121"/>
      <c r="E16" s="127"/>
      <c r="F16" s="127"/>
      <c r="G16" s="127"/>
      <c r="H16" s="127"/>
      <c r="I16" s="127"/>
      <c r="J16" s="127"/>
      <c r="K16" s="127"/>
      <c r="L16" s="127"/>
      <c r="M16" s="127"/>
      <c r="N16" s="127"/>
      <c r="O16" s="127"/>
      <c r="P16" s="127"/>
      <c r="Q16" s="127"/>
      <c r="R16" s="127"/>
    </row>
    <row r="17" spans="4:18" x14ac:dyDescent="0.3">
      <c r="D17" s="121"/>
      <c r="E17" s="127"/>
      <c r="F17" s="127"/>
      <c r="G17" s="127"/>
      <c r="H17" s="127"/>
      <c r="I17" s="127"/>
      <c r="J17" s="127"/>
      <c r="K17" s="127"/>
      <c r="L17" s="127"/>
      <c r="M17" s="127"/>
      <c r="N17" s="127"/>
      <c r="O17" s="127"/>
      <c r="P17" s="127"/>
      <c r="Q17" s="127"/>
      <c r="R17" s="127"/>
    </row>
    <row r="18" spans="4:18" x14ac:dyDescent="0.3">
      <c r="D18" s="121"/>
      <c r="E18" s="127"/>
      <c r="F18" s="127"/>
      <c r="G18" s="127"/>
      <c r="H18" s="127"/>
      <c r="I18" s="127"/>
      <c r="J18" s="127"/>
      <c r="K18" s="127"/>
      <c r="L18" s="127"/>
      <c r="M18" s="127"/>
      <c r="N18" s="127"/>
      <c r="O18" s="127"/>
      <c r="P18" s="127"/>
      <c r="Q18" s="127"/>
      <c r="R18" s="127"/>
    </row>
    <row r="19" spans="4:18" x14ac:dyDescent="0.3">
      <c r="D19" s="121"/>
      <c r="E19" s="127"/>
      <c r="F19" s="127"/>
      <c r="G19" s="127"/>
      <c r="H19" s="127"/>
      <c r="I19" s="127"/>
      <c r="J19" s="127"/>
      <c r="K19" s="127"/>
      <c r="L19" s="127"/>
      <c r="M19" s="127"/>
      <c r="N19" s="127"/>
      <c r="O19" s="127"/>
      <c r="P19" s="127"/>
      <c r="Q19" s="127"/>
      <c r="R19" s="127"/>
    </row>
    <row r="20" spans="4:18" x14ac:dyDescent="0.3">
      <c r="D20" s="121"/>
      <c r="E20" s="127"/>
      <c r="F20" s="127"/>
      <c r="G20" s="127"/>
      <c r="H20" s="127"/>
      <c r="I20" s="127"/>
      <c r="J20" s="127"/>
      <c r="K20" s="127"/>
      <c r="L20" s="127"/>
      <c r="M20" s="127"/>
      <c r="N20" s="127"/>
      <c r="O20" s="127"/>
      <c r="P20" s="127"/>
      <c r="Q20" s="127"/>
      <c r="R20" s="127"/>
    </row>
    <row r="21" spans="4:18" x14ac:dyDescent="0.3">
      <c r="D21" s="121"/>
      <c r="E21" s="127"/>
      <c r="F21" s="127"/>
      <c r="G21" s="127"/>
      <c r="H21" s="127"/>
      <c r="I21" s="127"/>
      <c r="J21" s="127"/>
      <c r="K21" s="127"/>
      <c r="L21" s="127"/>
      <c r="M21" s="127"/>
      <c r="N21" s="127"/>
      <c r="O21" s="127"/>
      <c r="P21" s="127"/>
      <c r="Q21" s="127"/>
      <c r="R21" s="127"/>
    </row>
    <row r="22" spans="4:18" x14ac:dyDescent="0.3">
      <c r="D22" s="121"/>
      <c r="E22" s="127"/>
      <c r="F22" s="127"/>
      <c r="G22" s="127"/>
      <c r="H22" s="127"/>
      <c r="I22" s="127"/>
      <c r="J22" s="127"/>
      <c r="K22" s="127"/>
      <c r="L22" s="127"/>
      <c r="M22" s="127"/>
      <c r="N22" s="127"/>
      <c r="O22" s="127"/>
      <c r="P22" s="127"/>
      <c r="Q22" s="127"/>
      <c r="R22" s="127"/>
    </row>
    <row r="23" spans="4:18" x14ac:dyDescent="0.3">
      <c r="D23" s="121"/>
      <c r="E23" s="127"/>
      <c r="F23" s="127"/>
      <c r="G23" s="127"/>
      <c r="H23" s="127"/>
      <c r="I23" s="127"/>
      <c r="J23" s="127"/>
      <c r="K23" s="127"/>
      <c r="L23" s="127"/>
      <c r="M23" s="127"/>
      <c r="N23" s="127"/>
      <c r="O23" s="127"/>
      <c r="P23" s="127"/>
      <c r="Q23" s="127"/>
      <c r="R23" s="127"/>
    </row>
    <row r="24" spans="4:18" x14ac:dyDescent="0.3">
      <c r="D24" s="121"/>
      <c r="E24" s="127"/>
      <c r="F24" s="127"/>
      <c r="G24" s="127"/>
      <c r="H24" s="127"/>
      <c r="I24" s="127"/>
      <c r="J24" s="127"/>
      <c r="K24" s="127"/>
      <c r="L24" s="127"/>
      <c r="M24" s="127"/>
      <c r="N24" s="127"/>
      <c r="O24" s="127"/>
      <c r="P24" s="127"/>
      <c r="Q24" s="127"/>
      <c r="R24" s="127"/>
    </row>
    <row r="25" spans="4:18" x14ac:dyDescent="0.3">
      <c r="E25" s="127"/>
      <c r="F25" s="127"/>
      <c r="G25" s="127"/>
      <c r="H25" s="127"/>
      <c r="I25" s="127"/>
      <c r="J25" s="127"/>
      <c r="K25" s="127"/>
      <c r="L25" s="127"/>
      <c r="M25" s="127"/>
      <c r="N25" s="127"/>
      <c r="O25" s="127"/>
      <c r="P25" s="127"/>
      <c r="Q25" s="127"/>
      <c r="R25" s="127"/>
    </row>
  </sheetData>
  <conditionalFormatting sqref="D24 E24:R25">
    <cfRule type="containsText" dxfId="365" priority="21" operator="containsText" text="Extremadura">
      <formula>NOT(ISERROR(SEARCH("Extremadura",D24)))</formula>
    </cfRule>
    <cfRule type="containsText" dxfId="364" priority="22" operator="containsText" text="Total">
      <formula>NOT(ISERROR(SEARCH("Total",D24)))</formula>
    </cfRule>
  </conditionalFormatting>
  <conditionalFormatting sqref="D6:R23">
    <cfRule type="containsText" dxfId="363" priority="1" operator="containsText" text="Extremadura">
      <formula>NOT(ISERROR(SEARCH("Extremadura",D6)))</formula>
    </cfRule>
    <cfRule type="containsText" dxfId="362" priority="2" operator="containsText" text="Total">
      <formula>NOT(ISERROR(SEARCH("Total",D6)))</formula>
    </cfRule>
  </conditionalFormatting>
  <conditionalFormatting sqref="E14:R14">
    <cfRule type="expression" dxfId="361" priority="187">
      <formula>#REF!="Extremadura"</formula>
    </cfRule>
    <cfRule type="expression" dxfId="360" priority="188">
      <formula>#REF!="Total"</formula>
    </cfRule>
  </conditionalFormatting>
  <conditionalFormatting sqref="E25:R25">
    <cfRule type="expression" dxfId="359" priority="185">
      <formula>$D14="Extremadura"</formula>
    </cfRule>
    <cfRule type="expression" dxfId="358" priority="186">
      <formula>$D14="Total"</formula>
    </cfRule>
  </conditionalFormatting>
  <conditionalFormatting sqref="E6:S14">
    <cfRule type="expression" dxfId="357" priority="3">
      <formula>$C6="Extremadura"</formula>
    </cfRule>
    <cfRule type="expression" dxfId="356" priority="4">
      <formula>$C6="Total"</formula>
    </cfRule>
    <cfRule type="containsText" dxfId="355" priority="5" operator="containsText" text="Extremadura">
      <formula>NOT(ISERROR(SEARCH("Extremadura",E6)))</formula>
    </cfRule>
    <cfRule type="containsText" dxfId="354" priority="6" operator="containsText" text="Total">
      <formula>NOT(ISERROR(SEARCH("Total",E6)))</formula>
    </cfRule>
  </conditionalFormatting>
  <conditionalFormatting sqref="F6:R6 E7:R13 E15:R24">
    <cfRule type="expression" dxfId="353" priority="19">
      <formula>$D6="Extremadura"</formula>
    </cfRule>
    <cfRule type="expression" dxfId="352" priority="20">
      <formula>$D6="Total"</formula>
    </cfRule>
  </conditionalFormatting>
  <conditionalFormatting sqref="S6:S14">
    <cfRule type="expression" dxfId="351" priority="7">
      <formula>$D6="Extremadura"</formula>
    </cfRule>
    <cfRule type="expression" dxfId="350" priority="8">
      <formula>$D6="Total"</formula>
    </cfRule>
  </conditionalFormatting>
  <hyperlinks>
    <hyperlink ref="A1" location="ÍNDICE!A1" display="ÍNDICE" xr:uid="{CDA91F46-E81D-43A9-8F1C-E0913DEC66B3}"/>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165BA-6C93-4760-9E24-B7974C949688}">
  <sheetPr codeName="Hoja4">
    <tabColor theme="4"/>
  </sheetPr>
  <dimension ref="A1:B6"/>
  <sheetViews>
    <sheetView topLeftCell="B1" zoomScaleNormal="100" workbookViewId="0">
      <selection activeCell="A2" sqref="A2"/>
    </sheetView>
  </sheetViews>
  <sheetFormatPr baseColWidth="10" defaultColWidth="11.42578125" defaultRowHeight="15" x14ac:dyDescent="0.25"/>
  <cols>
    <col min="1" max="1" width="52.42578125" style="8" bestFit="1" customWidth="1"/>
    <col min="2" max="2" width="193.42578125" style="9" customWidth="1"/>
    <col min="3" max="16384" width="11.42578125" style="8"/>
  </cols>
  <sheetData>
    <row r="1" spans="1:2" s="33" customFormat="1" ht="13.5" x14ac:dyDescent="0.25">
      <c r="B1" s="54"/>
    </row>
    <row r="2" spans="1:2" s="33" customFormat="1" ht="36.75" x14ac:dyDescent="0.25">
      <c r="A2" s="132" t="s">
        <v>17</v>
      </c>
      <c r="B2" s="133"/>
    </row>
    <row r="3" spans="1:2" s="33" customFormat="1" ht="36.75" x14ac:dyDescent="0.25">
      <c r="A3" s="132"/>
      <c r="B3" s="329"/>
    </row>
    <row r="4" spans="1:2" s="33" customFormat="1" ht="73.5" x14ac:dyDescent="0.25">
      <c r="A4" s="132" t="s">
        <v>18</v>
      </c>
      <c r="B4" s="136" t="s">
        <v>25</v>
      </c>
    </row>
    <row r="5" spans="1:2" s="33" customFormat="1" ht="36.75" x14ac:dyDescent="0.25">
      <c r="A5" s="132"/>
      <c r="B5" s="135"/>
    </row>
    <row r="6" spans="1:2" s="33" customFormat="1" ht="73.5" x14ac:dyDescent="0.25">
      <c r="A6" s="132"/>
      <c r="B6" s="136" t="s">
        <v>996</v>
      </c>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472B6-D096-4576-A8AC-C2CEA2ED86D2}">
  <sheetPr codeName="Sheet32"/>
  <dimension ref="A1:K38"/>
  <sheetViews>
    <sheetView zoomScaleNormal="100" workbookViewId="0"/>
  </sheetViews>
  <sheetFormatPr baseColWidth="10" defaultColWidth="8.85546875" defaultRowHeight="14.25" x14ac:dyDescent="0.3"/>
  <cols>
    <col min="1" max="1" width="8.85546875" style="51"/>
    <col min="2" max="2" width="6.7109375" style="51" bestFit="1" customWidth="1"/>
    <col min="3" max="10" width="15.140625" style="51" customWidth="1"/>
    <col min="11" max="11" width="15.140625" style="199" customWidth="1"/>
    <col min="12" max="16384" width="8.85546875" style="51"/>
  </cols>
  <sheetData>
    <row r="1" spans="1:11" s="33" customFormat="1" ht="13.5" x14ac:dyDescent="0.25">
      <c r="A1" s="503" t="s">
        <v>23</v>
      </c>
      <c r="K1" s="54"/>
    </row>
    <row r="2" spans="1:11" s="144" customFormat="1" ht="16.5" x14ac:dyDescent="0.25">
      <c r="B2" s="582" t="s">
        <v>810</v>
      </c>
      <c r="C2" s="582"/>
      <c r="D2" s="582"/>
      <c r="E2" s="582"/>
      <c r="F2" s="582"/>
      <c r="G2" s="582"/>
      <c r="H2" s="582"/>
      <c r="I2" s="582"/>
      <c r="J2" s="582"/>
      <c r="K2" s="582"/>
    </row>
    <row r="3" spans="1:11" x14ac:dyDescent="0.3">
      <c r="B3" s="51" t="s">
        <v>1013</v>
      </c>
    </row>
    <row r="4" spans="1:11" x14ac:dyDescent="0.3">
      <c r="B4" s="217" t="s">
        <v>357</v>
      </c>
    </row>
    <row r="5" spans="1:11" x14ac:dyDescent="0.3">
      <c r="B5" s="217" t="s">
        <v>358</v>
      </c>
    </row>
    <row r="6" spans="1:11" x14ac:dyDescent="0.3">
      <c r="B6" s="217" t="s">
        <v>359</v>
      </c>
    </row>
    <row r="7" spans="1:11" x14ac:dyDescent="0.3">
      <c r="B7" s="217" t="s">
        <v>360</v>
      </c>
    </row>
    <row r="8" spans="1:11" x14ac:dyDescent="0.3">
      <c r="B8" s="217" t="s">
        <v>361</v>
      </c>
    </row>
    <row r="9" spans="1:11" x14ac:dyDescent="0.3">
      <c r="B9" s="217" t="s">
        <v>362</v>
      </c>
    </row>
    <row r="10" spans="1:11" x14ac:dyDescent="0.3">
      <c r="B10" s="217" t="s">
        <v>562</v>
      </c>
    </row>
    <row r="11" spans="1:11" x14ac:dyDescent="0.3">
      <c r="B11" s="217" t="s">
        <v>563</v>
      </c>
    </row>
    <row r="12" spans="1:11" x14ac:dyDescent="0.3">
      <c r="B12" s="217" t="s">
        <v>363</v>
      </c>
    </row>
    <row r="13" spans="1:11" x14ac:dyDescent="0.3">
      <c r="B13" s="171"/>
    </row>
    <row r="14" spans="1:11" ht="13.7" customHeight="1" x14ac:dyDescent="0.3">
      <c r="B14" s="576" t="s">
        <v>580</v>
      </c>
      <c r="C14" s="580" t="s">
        <v>345</v>
      </c>
      <c r="D14" s="578" t="s">
        <v>346</v>
      </c>
      <c r="E14" s="579"/>
      <c r="F14" s="579"/>
      <c r="G14" s="579"/>
      <c r="H14" s="579"/>
      <c r="I14" s="579"/>
      <c r="J14" s="579"/>
      <c r="K14" s="579"/>
    </row>
    <row r="15" spans="1:11" ht="81.75" thickBot="1" x14ac:dyDescent="0.35">
      <c r="B15" s="577"/>
      <c r="C15" s="581"/>
      <c r="D15" s="200" t="s">
        <v>347</v>
      </c>
      <c r="E15" s="200" t="s">
        <v>549</v>
      </c>
      <c r="F15" s="200" t="s">
        <v>348</v>
      </c>
      <c r="G15" s="200" t="s">
        <v>349</v>
      </c>
      <c r="H15" s="200" t="s">
        <v>350</v>
      </c>
      <c r="I15" s="200" t="s">
        <v>351</v>
      </c>
      <c r="J15" s="200" t="s">
        <v>352</v>
      </c>
      <c r="K15" s="200" t="s">
        <v>353</v>
      </c>
    </row>
    <row r="16" spans="1:11" ht="40.5" x14ac:dyDescent="0.3">
      <c r="B16" s="201" t="s">
        <v>66</v>
      </c>
      <c r="C16" s="202" t="s">
        <v>193</v>
      </c>
      <c r="D16" s="203" t="s">
        <v>60</v>
      </c>
      <c r="E16" s="204" t="s">
        <v>193</v>
      </c>
      <c r="F16" s="203" t="s">
        <v>60</v>
      </c>
      <c r="G16" s="204" t="s">
        <v>193</v>
      </c>
      <c r="H16" s="203" t="s">
        <v>60</v>
      </c>
      <c r="I16" s="204" t="s">
        <v>193</v>
      </c>
      <c r="J16" s="203" t="s">
        <v>60</v>
      </c>
      <c r="K16" s="205" t="s">
        <v>354</v>
      </c>
    </row>
    <row r="17" spans="2:11" x14ac:dyDescent="0.3">
      <c r="B17" s="201" t="s">
        <v>72</v>
      </c>
      <c r="C17" s="206" t="s">
        <v>193</v>
      </c>
      <c r="D17" s="207" t="s">
        <v>193</v>
      </c>
      <c r="E17" s="207" t="s">
        <v>193</v>
      </c>
      <c r="F17" s="208" t="s">
        <v>60</v>
      </c>
      <c r="G17" s="208" t="s">
        <v>60</v>
      </c>
      <c r="H17" s="208" t="s">
        <v>60</v>
      </c>
      <c r="I17" s="207" t="s">
        <v>193</v>
      </c>
      <c r="J17" s="208" t="s">
        <v>60</v>
      </c>
      <c r="K17" s="209" t="s">
        <v>60</v>
      </c>
    </row>
    <row r="18" spans="2:11" x14ac:dyDescent="0.3">
      <c r="B18" s="201" t="s">
        <v>74</v>
      </c>
      <c r="C18" s="210" t="s">
        <v>60</v>
      </c>
      <c r="D18" s="208" t="s">
        <v>61</v>
      </c>
      <c r="E18" s="208" t="s">
        <v>61</v>
      </c>
      <c r="F18" s="208" t="s">
        <v>61</v>
      </c>
      <c r="G18" s="208" t="s">
        <v>61</v>
      </c>
      <c r="H18" s="208" t="s">
        <v>61</v>
      </c>
      <c r="I18" s="207" t="s">
        <v>193</v>
      </c>
      <c r="J18" s="208" t="s">
        <v>61</v>
      </c>
      <c r="K18" s="209" t="s">
        <v>61</v>
      </c>
    </row>
    <row r="19" spans="2:11" ht="15.75" x14ac:dyDescent="0.3">
      <c r="B19" s="201" t="s">
        <v>79</v>
      </c>
      <c r="C19" s="210" t="s">
        <v>193</v>
      </c>
      <c r="D19" s="207" t="s">
        <v>193</v>
      </c>
      <c r="E19" s="207" t="s">
        <v>193</v>
      </c>
      <c r="F19" s="207" t="s">
        <v>193</v>
      </c>
      <c r="G19" s="207" t="s">
        <v>550</v>
      </c>
      <c r="H19" s="208" t="s">
        <v>60</v>
      </c>
      <c r="I19" s="207" t="s">
        <v>193</v>
      </c>
      <c r="J19" s="207" t="s">
        <v>551</v>
      </c>
      <c r="K19" s="209" t="s">
        <v>60</v>
      </c>
    </row>
    <row r="20" spans="2:11" x14ac:dyDescent="0.3">
      <c r="B20" s="201" t="s">
        <v>69</v>
      </c>
      <c r="C20" s="210" t="s">
        <v>193</v>
      </c>
      <c r="D20" s="207" t="s">
        <v>193</v>
      </c>
      <c r="E20" s="207" t="s">
        <v>193</v>
      </c>
      <c r="F20" s="207" t="s">
        <v>193</v>
      </c>
      <c r="G20" s="208" t="s">
        <v>60</v>
      </c>
      <c r="H20" s="208" t="s">
        <v>60</v>
      </c>
      <c r="I20" s="208" t="s">
        <v>60</v>
      </c>
      <c r="J20" s="208" t="s">
        <v>60</v>
      </c>
      <c r="K20" s="209" t="s">
        <v>60</v>
      </c>
    </row>
    <row r="21" spans="2:11" ht="30.75" x14ac:dyDescent="0.3">
      <c r="B21" s="201" t="s">
        <v>71</v>
      </c>
      <c r="C21" s="210" t="s">
        <v>193</v>
      </c>
      <c r="D21" s="208" t="s">
        <v>60</v>
      </c>
      <c r="E21" s="207" t="s">
        <v>193</v>
      </c>
      <c r="F21" s="207" t="s">
        <v>193</v>
      </c>
      <c r="G21" s="208" t="s">
        <v>60</v>
      </c>
      <c r="H21" s="208" t="s">
        <v>60</v>
      </c>
      <c r="I21" s="207" t="s">
        <v>193</v>
      </c>
      <c r="J21" s="208" t="s">
        <v>193</v>
      </c>
      <c r="K21" s="209" t="s">
        <v>552</v>
      </c>
    </row>
    <row r="22" spans="2:11" ht="42.75" x14ac:dyDescent="0.3">
      <c r="B22" s="201" t="s">
        <v>68</v>
      </c>
      <c r="C22" s="210" t="s">
        <v>193</v>
      </c>
      <c r="D22" s="208" t="s">
        <v>60</v>
      </c>
      <c r="E22" s="207" t="s">
        <v>193</v>
      </c>
      <c r="F22" s="207" t="s">
        <v>193</v>
      </c>
      <c r="G22" s="207" t="s">
        <v>553</v>
      </c>
      <c r="H22" s="207" t="s">
        <v>554</v>
      </c>
      <c r="I22" s="208" t="s">
        <v>60</v>
      </c>
      <c r="J22" s="208" t="s">
        <v>60</v>
      </c>
      <c r="K22" s="209" t="s">
        <v>355</v>
      </c>
    </row>
    <row r="23" spans="2:11" x14ac:dyDescent="0.3">
      <c r="B23" s="201" t="s">
        <v>65</v>
      </c>
      <c r="C23" s="210" t="s">
        <v>193</v>
      </c>
      <c r="D23" s="208" t="s">
        <v>60</v>
      </c>
      <c r="E23" s="207" t="s">
        <v>193</v>
      </c>
      <c r="F23" s="207" t="s">
        <v>193</v>
      </c>
      <c r="G23" s="208" t="s">
        <v>60</v>
      </c>
      <c r="H23" s="208" t="s">
        <v>60</v>
      </c>
      <c r="I23" s="207" t="s">
        <v>193</v>
      </c>
      <c r="J23" s="208" t="s">
        <v>60</v>
      </c>
      <c r="K23" s="209" t="s">
        <v>60</v>
      </c>
    </row>
    <row r="24" spans="2:11" x14ac:dyDescent="0.3">
      <c r="B24" s="201" t="s">
        <v>73</v>
      </c>
      <c r="C24" s="210" t="s">
        <v>193</v>
      </c>
      <c r="D24" s="208" t="s">
        <v>60</v>
      </c>
      <c r="E24" s="208" t="s">
        <v>60</v>
      </c>
      <c r="F24" s="207" t="s">
        <v>193</v>
      </c>
      <c r="G24" s="208" t="s">
        <v>60</v>
      </c>
      <c r="H24" s="208" t="s">
        <v>60</v>
      </c>
      <c r="I24" s="207" t="s">
        <v>193</v>
      </c>
      <c r="J24" s="208" t="s">
        <v>60</v>
      </c>
      <c r="K24" s="209" t="s">
        <v>60</v>
      </c>
    </row>
    <row r="25" spans="2:11" x14ac:dyDescent="0.3">
      <c r="B25" s="201" t="s">
        <v>67</v>
      </c>
      <c r="C25" s="210" t="s">
        <v>193</v>
      </c>
      <c r="D25" s="208" t="s">
        <v>60</v>
      </c>
      <c r="E25" s="207" t="s">
        <v>193</v>
      </c>
      <c r="F25" s="207" t="s">
        <v>193</v>
      </c>
      <c r="G25" s="207" t="s">
        <v>193</v>
      </c>
      <c r="H25" s="208" t="s">
        <v>60</v>
      </c>
      <c r="I25" s="207" t="s">
        <v>193</v>
      </c>
      <c r="J25" s="207" t="s">
        <v>356</v>
      </c>
      <c r="K25" s="209" t="s">
        <v>60</v>
      </c>
    </row>
    <row r="26" spans="2:11" ht="16.5" thickBot="1" x14ac:dyDescent="0.35">
      <c r="B26" s="211" t="s">
        <v>70</v>
      </c>
      <c r="C26" s="212" t="s">
        <v>193</v>
      </c>
      <c r="D26" s="213" t="s">
        <v>60</v>
      </c>
      <c r="E26" s="214" t="s">
        <v>193</v>
      </c>
      <c r="F26" s="214" t="s">
        <v>193</v>
      </c>
      <c r="G26" s="214" t="s">
        <v>555</v>
      </c>
      <c r="H26" s="213" t="s">
        <v>60</v>
      </c>
      <c r="I26" s="214" t="s">
        <v>193</v>
      </c>
      <c r="J26" s="213" t="s">
        <v>60</v>
      </c>
      <c r="K26" s="215" t="s">
        <v>60</v>
      </c>
    </row>
    <row r="29" spans="2:11" x14ac:dyDescent="0.3">
      <c r="B29" s="216"/>
    </row>
    <row r="30" spans="2:11" x14ac:dyDescent="0.3">
      <c r="B30" s="216"/>
    </row>
    <row r="31" spans="2:11" x14ac:dyDescent="0.3">
      <c r="B31" s="216"/>
    </row>
    <row r="32" spans="2:11" x14ac:dyDescent="0.3">
      <c r="B32" s="216"/>
    </row>
    <row r="33" spans="2:2" x14ac:dyDescent="0.3">
      <c r="B33" s="216"/>
    </row>
    <row r="34" spans="2:2" x14ac:dyDescent="0.3">
      <c r="B34" s="216"/>
    </row>
    <row r="35" spans="2:2" x14ac:dyDescent="0.3">
      <c r="B35" s="216"/>
    </row>
    <row r="36" spans="2:2" x14ac:dyDescent="0.3">
      <c r="B36" s="217"/>
    </row>
    <row r="37" spans="2:2" x14ac:dyDescent="0.3">
      <c r="B37" s="216"/>
    </row>
    <row r="38" spans="2:2" x14ac:dyDescent="0.3">
      <c r="B38" s="216"/>
    </row>
  </sheetData>
  <mergeCells count="4">
    <mergeCell ref="B14:B15"/>
    <mergeCell ref="D14:K14"/>
    <mergeCell ref="C14:C15"/>
    <mergeCell ref="B2:K2"/>
  </mergeCells>
  <hyperlinks>
    <hyperlink ref="A1" location="ÍNDICE!A1" display="ÍNDICE" xr:uid="{FC2FB928-C985-41B0-8122-02A2172CD0C8}"/>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2B8B7F-2FAF-49C7-AC1D-EE200566A364}">
  <sheetPr codeName="Sheet33"/>
  <dimension ref="A1:C18"/>
  <sheetViews>
    <sheetView zoomScaleNormal="100" workbookViewId="0"/>
  </sheetViews>
  <sheetFormatPr baseColWidth="10" defaultColWidth="8.85546875" defaultRowHeight="14.25" x14ac:dyDescent="0.3"/>
  <cols>
    <col min="1" max="1" width="8.85546875" style="51"/>
    <col min="2" max="2" width="26.42578125" style="51" customWidth="1"/>
    <col min="3" max="3" width="38.28515625" style="51" customWidth="1"/>
    <col min="4" max="16384" width="8.85546875" style="51"/>
  </cols>
  <sheetData>
    <row r="1" spans="1:3" s="33" customFormat="1" ht="13.5" x14ac:dyDescent="0.25">
      <c r="A1" s="503" t="s">
        <v>23</v>
      </c>
    </row>
    <row r="2" spans="1:3" s="144" customFormat="1" ht="33.6" customHeight="1" x14ac:dyDescent="0.25">
      <c r="B2" s="571" t="s">
        <v>811</v>
      </c>
      <c r="C2" s="571"/>
    </row>
    <row r="3" spans="1:3" x14ac:dyDescent="0.3">
      <c r="B3" s="573" t="s">
        <v>1014</v>
      </c>
      <c r="C3" s="573"/>
    </row>
    <row r="4" spans="1:3" x14ac:dyDescent="0.3">
      <c r="B4" s="573"/>
      <c r="C4" s="573"/>
    </row>
    <row r="5" spans="1:3" x14ac:dyDescent="0.3">
      <c r="B5" s="573" t="s">
        <v>812</v>
      </c>
      <c r="C5" s="573"/>
    </row>
    <row r="6" spans="1:3" ht="56.1" customHeight="1" x14ac:dyDescent="0.3">
      <c r="B6" s="573"/>
      <c r="C6" s="573"/>
    </row>
    <row r="7" spans="1:3" ht="16.350000000000001" customHeight="1" x14ac:dyDescent="0.3">
      <c r="B7" s="116" t="s">
        <v>283</v>
      </c>
      <c r="C7" s="574" t="s">
        <v>364</v>
      </c>
    </row>
    <row r="8" spans="1:3" ht="15" thickBot="1" x14ac:dyDescent="0.35">
      <c r="B8" s="172" t="s">
        <v>1012</v>
      </c>
      <c r="C8" s="575"/>
    </row>
    <row r="9" spans="1:3" ht="15" thickTop="1" x14ac:dyDescent="0.3">
      <c r="B9" s="195" t="s">
        <v>109</v>
      </c>
      <c r="C9" s="196" t="s">
        <v>193</v>
      </c>
    </row>
    <row r="10" spans="1:3" x14ac:dyDescent="0.3">
      <c r="B10" s="197" t="s">
        <v>111</v>
      </c>
      <c r="C10" s="198" t="s">
        <v>193</v>
      </c>
    </row>
    <row r="11" spans="1:3" x14ac:dyDescent="0.3">
      <c r="B11" s="195" t="s">
        <v>110</v>
      </c>
      <c r="C11" s="196" t="s">
        <v>60</v>
      </c>
    </row>
    <row r="12" spans="1:3" x14ac:dyDescent="0.3">
      <c r="B12" s="197" t="s">
        <v>571</v>
      </c>
      <c r="C12" s="198" t="s">
        <v>60</v>
      </c>
    </row>
    <row r="13" spans="1:3" x14ac:dyDescent="0.3">
      <c r="B13" s="195" t="s">
        <v>112</v>
      </c>
      <c r="C13" s="196" t="s">
        <v>60</v>
      </c>
    </row>
    <row r="14" spans="1:3" x14ac:dyDescent="0.3">
      <c r="B14" s="197" t="s">
        <v>144</v>
      </c>
      <c r="C14" s="198" t="s">
        <v>60</v>
      </c>
    </row>
    <row r="15" spans="1:3" x14ac:dyDescent="0.3">
      <c r="B15" s="195" t="s">
        <v>570</v>
      </c>
      <c r="C15" s="196" t="s">
        <v>60</v>
      </c>
    </row>
    <row r="16" spans="1:3" x14ac:dyDescent="0.3">
      <c r="B16" s="197" t="s">
        <v>115</v>
      </c>
      <c r="C16" s="198" t="s">
        <v>61</v>
      </c>
    </row>
    <row r="17" spans="2:3" x14ac:dyDescent="0.3">
      <c r="B17" s="554" t="s">
        <v>240</v>
      </c>
      <c r="C17" s="555">
        <v>0.25</v>
      </c>
    </row>
    <row r="18" spans="2:3" ht="18" customHeight="1" x14ac:dyDescent="0.3">
      <c r="B18" s="554" t="s">
        <v>365</v>
      </c>
      <c r="C18" s="555">
        <v>0.71099999999999997</v>
      </c>
    </row>
  </sheetData>
  <mergeCells count="4">
    <mergeCell ref="C7:C8"/>
    <mergeCell ref="B2:C2"/>
    <mergeCell ref="B5:C6"/>
    <mergeCell ref="B3:C4"/>
  </mergeCells>
  <hyperlinks>
    <hyperlink ref="A1" location="ÍNDICE!A1" display="ÍNDICE" xr:uid="{A4CC140B-245D-43BD-829A-32657AA6E95E}"/>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CEF22-97A5-4B20-A3A1-2EFDDF203C73}">
  <sheetPr codeName="Hoja262"/>
  <dimension ref="A1:F28"/>
  <sheetViews>
    <sheetView showGridLines="0" zoomScaleNormal="100" workbookViewId="0"/>
  </sheetViews>
  <sheetFormatPr baseColWidth="10" defaultColWidth="11.42578125" defaultRowHeight="14.25" x14ac:dyDescent="0.3"/>
  <cols>
    <col min="1" max="1" width="11.42578125" style="188"/>
    <col min="2" max="2" width="90.7109375" style="188" customWidth="1"/>
    <col min="3" max="3" width="11.42578125" style="188"/>
    <col min="4" max="4" width="10.7109375" style="188" customWidth="1"/>
    <col min="5" max="5" width="17.7109375" style="188" customWidth="1"/>
    <col min="6" max="16384" width="11.42578125" style="188"/>
  </cols>
  <sheetData>
    <row r="1" spans="1:6" s="34" customFormat="1" ht="15" customHeight="1" x14ac:dyDescent="0.3">
      <c r="A1" s="503" t="s">
        <v>23</v>
      </c>
    </row>
    <row r="2" spans="1:6" s="147" customFormat="1" ht="33" x14ac:dyDescent="0.25">
      <c r="B2" s="101" t="s">
        <v>860</v>
      </c>
      <c r="D2" s="434"/>
      <c r="E2" s="434"/>
      <c r="F2" s="434"/>
    </row>
    <row r="3" spans="1:6" x14ac:dyDescent="0.3">
      <c r="B3" s="334" t="s">
        <v>1015</v>
      </c>
      <c r="D3" s="189"/>
    </row>
    <row r="4" spans="1:6" x14ac:dyDescent="0.3">
      <c r="B4" s="334" t="s">
        <v>581</v>
      </c>
    </row>
    <row r="5" spans="1:6" ht="40.5" x14ac:dyDescent="0.3">
      <c r="D5" s="371" t="s">
        <v>20</v>
      </c>
      <c r="E5" s="371" t="s">
        <v>601</v>
      </c>
    </row>
    <row r="6" spans="1:6" x14ac:dyDescent="0.3">
      <c r="A6" s="190"/>
      <c r="D6" s="365" t="s">
        <v>80</v>
      </c>
      <c r="E6" s="385">
        <v>2.6176024279210925</v>
      </c>
    </row>
    <row r="7" spans="1:6" x14ac:dyDescent="0.3">
      <c r="A7" s="190"/>
      <c r="D7" s="365" t="s">
        <v>81</v>
      </c>
      <c r="E7" s="385">
        <v>2.4746520020622103</v>
      </c>
    </row>
    <row r="8" spans="1:6" x14ac:dyDescent="0.3">
      <c r="D8" s="365" t="s">
        <v>70</v>
      </c>
      <c r="E8" s="385">
        <v>2.3468729851708576</v>
      </c>
    </row>
    <row r="9" spans="1:6" x14ac:dyDescent="0.3">
      <c r="D9" s="365" t="s">
        <v>79</v>
      </c>
      <c r="E9" s="385">
        <v>2.0827586206896553</v>
      </c>
    </row>
    <row r="10" spans="1:6" x14ac:dyDescent="0.3">
      <c r="D10" s="365" t="s">
        <v>68</v>
      </c>
      <c r="E10" s="385">
        <v>2.0645536493166619</v>
      </c>
    </row>
    <row r="11" spans="1:6" x14ac:dyDescent="0.3">
      <c r="D11" s="365" t="s">
        <v>74</v>
      </c>
      <c r="E11" s="385">
        <v>2.0193521245267143</v>
      </c>
    </row>
    <row r="12" spans="1:6" x14ac:dyDescent="0.3">
      <c r="D12" s="365" t="s">
        <v>69</v>
      </c>
      <c r="E12" s="385">
        <v>2</v>
      </c>
    </row>
    <row r="13" spans="1:6" x14ac:dyDescent="0.3">
      <c r="B13" s="191"/>
      <c r="D13" s="365" t="s">
        <v>596</v>
      </c>
      <c r="E13" s="385">
        <v>1.9581652056954688</v>
      </c>
    </row>
    <row r="14" spans="1:6" x14ac:dyDescent="0.3">
      <c r="D14" s="365" t="s">
        <v>67</v>
      </c>
      <c r="E14" s="385">
        <v>1.956368754398311</v>
      </c>
    </row>
    <row r="15" spans="1:6" x14ac:dyDescent="0.3">
      <c r="D15" s="365" t="s">
        <v>76</v>
      </c>
      <c r="E15" s="385">
        <v>1.9502815547314929</v>
      </c>
    </row>
    <row r="16" spans="1:6" x14ac:dyDescent="0.3">
      <c r="D16" s="365" t="s">
        <v>78</v>
      </c>
      <c r="E16" s="385">
        <v>1.9191226867717615</v>
      </c>
    </row>
    <row r="17" spans="2:5" x14ac:dyDescent="0.3">
      <c r="D17" s="365" t="s">
        <v>73</v>
      </c>
      <c r="E17" s="385">
        <v>1.8508678710591568</v>
      </c>
    </row>
    <row r="18" spans="2:5" x14ac:dyDescent="0.3">
      <c r="D18" s="365" t="s">
        <v>75</v>
      </c>
      <c r="E18" s="385">
        <v>1.7853810264385692</v>
      </c>
    </row>
    <row r="19" spans="2:5" x14ac:dyDescent="0.3">
      <c r="D19" s="365" t="s">
        <v>65</v>
      </c>
      <c r="E19" s="385">
        <v>1.7644802454929036</v>
      </c>
    </row>
    <row r="20" spans="2:5" x14ac:dyDescent="0.3">
      <c r="D20" s="365" t="s">
        <v>71</v>
      </c>
      <c r="E20" s="385">
        <v>1.6985138004246283</v>
      </c>
    </row>
    <row r="21" spans="2:5" x14ac:dyDescent="0.3">
      <c r="D21" s="365" t="s">
        <v>72</v>
      </c>
      <c r="E21" s="385">
        <v>1.5964831096714485</v>
      </c>
    </row>
    <row r="22" spans="2:5" x14ac:dyDescent="0.3">
      <c r="D22" s="365" t="s">
        <v>77</v>
      </c>
      <c r="E22" s="385">
        <v>1.4354066985645935</v>
      </c>
    </row>
    <row r="23" spans="2:5" x14ac:dyDescent="0.3">
      <c r="D23" s="372" t="s">
        <v>66</v>
      </c>
      <c r="E23" s="386">
        <v>1.2181303116147311</v>
      </c>
    </row>
    <row r="27" spans="2:5" x14ac:dyDescent="0.3">
      <c r="B27" s="192"/>
    </row>
    <row r="28" spans="2:5" x14ac:dyDescent="0.3">
      <c r="B28" s="193"/>
    </row>
  </sheetData>
  <autoFilter ref="D5:E5" xr:uid="{8B00BA1C-05AE-4D21-B444-25B3F415EFB2}">
    <sortState xmlns:xlrd2="http://schemas.microsoft.com/office/spreadsheetml/2017/richdata2" ref="D6:E23">
      <sortCondition descending="1" ref="E5"/>
    </sortState>
  </autoFilter>
  <conditionalFormatting sqref="D6:E23">
    <cfRule type="containsText" dxfId="349" priority="3" operator="containsText" text="Extremadura">
      <formula>NOT(ISERROR(SEARCH("Extremadura",D6)))</formula>
    </cfRule>
    <cfRule type="containsText" dxfId="348" priority="4" operator="containsText" text="Total">
      <formula>NOT(ISERROR(SEARCH("Total",D6)))</formula>
    </cfRule>
  </conditionalFormatting>
  <conditionalFormatting sqref="E6:E23">
    <cfRule type="expression" dxfId="347" priority="5">
      <formula>$C6="Extremadura"</formula>
    </cfRule>
    <cfRule type="expression" dxfId="346" priority="6">
      <formula>$C6="Total"</formula>
    </cfRule>
  </conditionalFormatting>
  <hyperlinks>
    <hyperlink ref="A1" location="ÍNDICE!A1" display="ÍNDICE" xr:uid="{F1A3DF0D-4C7E-48D3-A04D-00941A950FE3}"/>
  </hyperlinks>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36849-4804-4F00-94DB-6996C0DCD380}">
  <sheetPr codeName="Sheet34"/>
  <dimension ref="A1:I9"/>
  <sheetViews>
    <sheetView zoomScaleNormal="100" workbookViewId="0"/>
  </sheetViews>
  <sheetFormatPr baseColWidth="10" defaultColWidth="8.85546875" defaultRowHeight="14.25" x14ac:dyDescent="0.3"/>
  <cols>
    <col min="1" max="1" width="8.85546875" style="51"/>
    <col min="2" max="2" width="90.7109375" style="51" customWidth="1"/>
    <col min="3" max="3" width="12.42578125" style="51" customWidth="1"/>
    <col min="4" max="4" width="29.42578125" style="51" customWidth="1"/>
    <col min="5" max="16384" width="8.85546875" style="51"/>
  </cols>
  <sheetData>
    <row r="1" spans="1:9" s="33" customFormat="1" x14ac:dyDescent="0.3">
      <c r="A1" s="503" t="s">
        <v>23</v>
      </c>
      <c r="B1" s="31"/>
    </row>
    <row r="2" spans="1:9" s="144" customFormat="1" ht="33" x14ac:dyDescent="0.25">
      <c r="A2" s="146"/>
      <c r="B2" s="141" t="s">
        <v>813</v>
      </c>
    </row>
    <row r="3" spans="1:9" x14ac:dyDescent="0.3">
      <c r="B3" s="217" t="s">
        <v>1016</v>
      </c>
    </row>
    <row r="4" spans="1:9" x14ac:dyDescent="0.3">
      <c r="B4" s="573" t="s">
        <v>814</v>
      </c>
      <c r="E4" s="371">
        <v>2018</v>
      </c>
      <c r="F4" s="371">
        <v>2019</v>
      </c>
      <c r="G4" s="371">
        <v>2020</v>
      </c>
      <c r="H4" s="371">
        <v>2021</v>
      </c>
      <c r="I4" s="371">
        <v>2022</v>
      </c>
    </row>
    <row r="5" spans="1:9" x14ac:dyDescent="0.3">
      <c r="B5" s="573"/>
      <c r="D5" s="365" t="s">
        <v>483</v>
      </c>
      <c r="E5" s="429">
        <v>0.26566657763090168</v>
      </c>
      <c r="F5" s="429">
        <v>8.5214559259443518E-2</v>
      </c>
      <c r="G5" s="429">
        <v>0.35489434168545331</v>
      </c>
      <c r="H5" s="429">
        <v>0.31950638938730069</v>
      </c>
      <c r="I5" s="429">
        <v>0.2371171529678115</v>
      </c>
    </row>
    <row r="6" spans="1:9" x14ac:dyDescent="0.3">
      <c r="D6" s="372" t="s">
        <v>484</v>
      </c>
      <c r="E6" s="414">
        <v>0.73433342236909827</v>
      </c>
      <c r="F6" s="414">
        <v>0.91478544074055645</v>
      </c>
      <c r="G6" s="414">
        <v>0.64510565831454669</v>
      </c>
      <c r="H6" s="414">
        <v>0.68049361061269931</v>
      </c>
      <c r="I6" s="414">
        <v>0.76288284703218845</v>
      </c>
    </row>
    <row r="8" spans="1:9" x14ac:dyDescent="0.3">
      <c r="E8" s="124"/>
      <c r="F8" s="124"/>
      <c r="G8" s="124"/>
      <c r="H8" s="124"/>
      <c r="I8" s="124"/>
    </row>
    <row r="9" spans="1:9" x14ac:dyDescent="0.3">
      <c r="E9" s="124"/>
      <c r="F9" s="124"/>
      <c r="G9" s="124"/>
      <c r="H9" s="124"/>
      <c r="I9" s="124"/>
    </row>
  </sheetData>
  <mergeCells count="1">
    <mergeCell ref="B4:B5"/>
  </mergeCells>
  <conditionalFormatting sqref="D5:I6">
    <cfRule type="containsText" dxfId="345" priority="1" operator="containsText" text="Extremadura">
      <formula>NOT(ISERROR(SEARCH("Extremadura",D5)))</formula>
    </cfRule>
    <cfRule type="containsText" dxfId="344" priority="2" operator="containsText" text="Total">
      <formula>NOT(ISERROR(SEARCH("Total",D5)))</formula>
    </cfRule>
  </conditionalFormatting>
  <conditionalFormatting sqref="E5:I6">
    <cfRule type="expression" dxfId="343" priority="3">
      <formula>$C5="Extremadura"</formula>
    </cfRule>
    <cfRule type="expression" dxfId="342" priority="4">
      <formula>$C5="Total"</formula>
    </cfRule>
  </conditionalFormatting>
  <hyperlinks>
    <hyperlink ref="A1" location="ÍNDICE!A1" display="ÍNDICE" xr:uid="{2B3AF392-4059-40A0-8310-6C0C72C45F6D}"/>
  </hyperlinks>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F3C05-791B-4A75-A81C-E6F8F3B6BDE2}">
  <sheetPr codeName="Sheet35"/>
  <dimension ref="A1:V18"/>
  <sheetViews>
    <sheetView showGridLines="0" zoomScaleNormal="100" workbookViewId="0"/>
  </sheetViews>
  <sheetFormatPr baseColWidth="10" defaultColWidth="8.85546875" defaultRowHeight="14.25" x14ac:dyDescent="0.3"/>
  <cols>
    <col min="1" max="1" width="8.85546875" style="51"/>
    <col min="2" max="2" width="19.42578125" style="51" customWidth="1"/>
    <col min="3" max="7" width="8.42578125" style="51" customWidth="1"/>
    <col min="8" max="13" width="8.85546875" style="51"/>
    <col min="14" max="14" width="8.85546875" style="51" customWidth="1"/>
    <col min="15" max="16384" width="8.85546875" style="51"/>
  </cols>
  <sheetData>
    <row r="1" spans="1:22" s="33" customFormat="1" ht="13.5" x14ac:dyDescent="0.25">
      <c r="A1" s="503" t="s">
        <v>23</v>
      </c>
      <c r="N1"/>
      <c r="O1"/>
      <c r="P1"/>
      <c r="Q1"/>
      <c r="R1"/>
      <c r="S1"/>
      <c r="T1"/>
      <c r="U1"/>
      <c r="V1"/>
    </row>
    <row r="2" spans="1:22" s="144" customFormat="1" ht="47.1" customHeight="1" x14ac:dyDescent="0.25">
      <c r="B2" s="571" t="s">
        <v>815</v>
      </c>
      <c r="C2" s="571"/>
      <c r="D2" s="571"/>
      <c r="E2" s="571"/>
      <c r="F2" s="571"/>
      <c r="G2" s="571"/>
      <c r="N2"/>
      <c r="O2"/>
      <c r="P2"/>
      <c r="Q2"/>
      <c r="R2"/>
      <c r="S2"/>
      <c r="T2"/>
      <c r="U2"/>
      <c r="V2"/>
    </row>
    <row r="3" spans="1:22" x14ac:dyDescent="0.3">
      <c r="B3" s="573" t="s">
        <v>1017</v>
      </c>
      <c r="C3" s="573"/>
      <c r="D3" s="573"/>
      <c r="E3" s="573"/>
      <c r="F3" s="573"/>
      <c r="G3" s="573"/>
      <c r="N3"/>
      <c r="O3"/>
      <c r="P3"/>
      <c r="Q3"/>
      <c r="R3"/>
      <c r="S3"/>
      <c r="T3"/>
      <c r="U3"/>
      <c r="V3"/>
    </row>
    <row r="4" spans="1:22" x14ac:dyDescent="0.3">
      <c r="B4" s="573"/>
      <c r="C4" s="573"/>
      <c r="D4" s="573"/>
      <c r="E4" s="573"/>
      <c r="F4" s="573"/>
      <c r="G4" s="573"/>
      <c r="N4"/>
      <c r="O4"/>
      <c r="P4"/>
      <c r="Q4"/>
      <c r="R4"/>
      <c r="S4"/>
      <c r="T4"/>
      <c r="U4"/>
      <c r="V4"/>
    </row>
    <row r="5" spans="1:22" x14ac:dyDescent="0.3">
      <c r="B5" s="573" t="s">
        <v>814</v>
      </c>
      <c r="C5" s="573"/>
      <c r="D5" s="573"/>
      <c r="E5" s="573"/>
      <c r="F5" s="573"/>
      <c r="G5" s="573"/>
      <c r="N5"/>
      <c r="O5"/>
      <c r="P5"/>
      <c r="Q5"/>
      <c r="R5"/>
      <c r="S5"/>
      <c r="T5"/>
      <c r="U5"/>
      <c r="V5"/>
    </row>
    <row r="6" spans="1:22" x14ac:dyDescent="0.3">
      <c r="B6" s="573"/>
      <c r="C6" s="573"/>
      <c r="D6" s="573"/>
      <c r="E6" s="573"/>
      <c r="F6" s="573"/>
      <c r="G6" s="573"/>
      <c r="N6"/>
      <c r="O6"/>
      <c r="P6"/>
      <c r="Q6"/>
      <c r="R6"/>
      <c r="S6"/>
      <c r="T6"/>
      <c r="U6"/>
      <c r="V6"/>
    </row>
    <row r="7" spans="1:22" x14ac:dyDescent="0.3">
      <c r="B7" s="329"/>
      <c r="C7" s="329"/>
      <c r="D7" s="329"/>
      <c r="E7" s="329"/>
      <c r="F7" s="329"/>
      <c r="G7" s="329"/>
      <c r="N7"/>
      <c r="O7"/>
      <c r="P7"/>
      <c r="Q7"/>
      <c r="R7"/>
      <c r="S7"/>
      <c r="T7"/>
      <c r="U7"/>
      <c r="V7"/>
    </row>
    <row r="8" spans="1:22" ht="16.350000000000001" customHeight="1" x14ac:dyDescent="0.3">
      <c r="B8" s="183" t="s">
        <v>548</v>
      </c>
      <c r="C8" s="184">
        <v>2018</v>
      </c>
      <c r="D8" s="184">
        <v>2019</v>
      </c>
      <c r="E8" s="184">
        <v>2020</v>
      </c>
      <c r="F8" s="184">
        <v>2021</v>
      </c>
      <c r="G8" s="184">
        <v>2022</v>
      </c>
    </row>
    <row r="9" spans="1:22" ht="20.100000000000001" customHeight="1" thickBot="1" x14ac:dyDescent="0.35">
      <c r="B9" s="185" t="s">
        <v>109</v>
      </c>
      <c r="C9" s="432">
        <v>0.27683037112389813</v>
      </c>
      <c r="D9" s="432">
        <v>0.1137591881303054</v>
      </c>
      <c r="E9" s="432">
        <v>0.36839431149555402</v>
      </c>
      <c r="F9" s="432">
        <v>0.35865692140856281</v>
      </c>
      <c r="G9" s="432">
        <v>0.23356449809486113</v>
      </c>
      <c r="M9" s="119"/>
    </row>
    <row r="10" spans="1:22" ht="20.100000000000001" customHeight="1" thickBot="1" x14ac:dyDescent="0.35">
      <c r="B10" s="185" t="s">
        <v>111</v>
      </c>
      <c r="C10" s="432">
        <v>0.18356527475034881</v>
      </c>
      <c r="D10" s="432">
        <v>5.7460191491801038E-2</v>
      </c>
      <c r="E10" s="432">
        <v>0.33888101912877233</v>
      </c>
      <c r="F10" s="432">
        <v>0.316300658557782</v>
      </c>
      <c r="G10" s="432" t="s">
        <v>532</v>
      </c>
    </row>
    <row r="11" spans="1:22" ht="20.100000000000001" customHeight="1" thickBot="1" x14ac:dyDescent="0.35">
      <c r="B11" s="185" t="s">
        <v>112</v>
      </c>
      <c r="C11" s="432">
        <v>0.25203911657817774</v>
      </c>
      <c r="D11" s="432">
        <v>4.1623141620575663E-2</v>
      </c>
      <c r="E11" s="186">
        <v>0.31766328086278955</v>
      </c>
      <c r="F11" s="186">
        <v>0.29230380884981061</v>
      </c>
      <c r="G11" s="432">
        <v>0.2094652922690971</v>
      </c>
    </row>
    <row r="12" spans="1:22" ht="20.100000000000001" customHeight="1" thickBot="1" x14ac:dyDescent="0.35">
      <c r="B12" s="185" t="s">
        <v>115</v>
      </c>
      <c r="C12" s="432">
        <v>0.13144443513710138</v>
      </c>
      <c r="D12" s="432">
        <v>2.194743803974469E-2</v>
      </c>
      <c r="E12" s="432">
        <v>0.36389706500400887</v>
      </c>
      <c r="F12" s="432">
        <v>0.23416356260669743</v>
      </c>
      <c r="G12" s="432">
        <v>0.20226721683062668</v>
      </c>
    </row>
    <row r="13" spans="1:22" ht="20.100000000000001" customHeight="1" thickBot="1" x14ac:dyDescent="0.35">
      <c r="B13" s="185" t="s">
        <v>571</v>
      </c>
      <c r="C13" s="432">
        <v>0.30000754065740221</v>
      </c>
      <c r="D13" s="432">
        <v>9.78565797491662E-2</v>
      </c>
      <c r="E13" s="432">
        <v>0.38060478527912123</v>
      </c>
      <c r="F13" s="432">
        <v>0.31797645870592967</v>
      </c>
      <c r="G13" s="432">
        <v>0.21794887164694904</v>
      </c>
    </row>
    <row r="14" spans="1:22" ht="20.100000000000001" customHeight="1" thickBot="1" x14ac:dyDescent="0.35">
      <c r="B14" s="185" t="s">
        <v>534</v>
      </c>
      <c r="C14" s="432">
        <v>0.48968787125061458</v>
      </c>
      <c r="D14" s="432">
        <v>0.14847320085116997</v>
      </c>
      <c r="E14" s="432">
        <v>0.37476692115360261</v>
      </c>
      <c r="F14" s="432">
        <v>0.26842646201884535</v>
      </c>
      <c r="G14" s="432">
        <v>0.3477684468450627</v>
      </c>
    </row>
    <row r="15" spans="1:22" ht="20.100000000000001" customHeight="1" thickBot="1" x14ac:dyDescent="0.35">
      <c r="B15" s="556" t="s">
        <v>100</v>
      </c>
      <c r="C15" s="557">
        <v>0.26566657763090168</v>
      </c>
      <c r="D15" s="557">
        <v>8.5214559259443518E-2</v>
      </c>
      <c r="E15" s="557">
        <v>0.35489434168545331</v>
      </c>
      <c r="F15" s="557">
        <v>0.3195145307358726</v>
      </c>
      <c r="G15" s="557">
        <v>0.2371171529678115</v>
      </c>
    </row>
    <row r="17" spans="2:2" x14ac:dyDescent="0.3">
      <c r="B17" s="187"/>
    </row>
    <row r="18" spans="2:2" x14ac:dyDescent="0.3">
      <c r="B18" s="187"/>
    </row>
  </sheetData>
  <mergeCells count="3">
    <mergeCell ref="B2:G2"/>
    <mergeCell ref="B5:G6"/>
    <mergeCell ref="B3:G4"/>
  </mergeCells>
  <hyperlinks>
    <hyperlink ref="A1" location="ÍNDICE!A1" display="ÍNDICE" xr:uid="{F373F958-74AA-4335-8EE9-EE7523B01329}"/>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82E9B-8938-46E3-BD5A-0650322ED7EA}">
  <sheetPr codeName="Sheet39"/>
  <dimension ref="A1:I29"/>
  <sheetViews>
    <sheetView showGridLines="0" zoomScaleNormal="100" workbookViewId="0"/>
  </sheetViews>
  <sheetFormatPr baseColWidth="10" defaultColWidth="11.42578125" defaultRowHeight="14.25" x14ac:dyDescent="0.3"/>
  <cols>
    <col min="1" max="1" width="11.42578125" style="176"/>
    <col min="2" max="2" width="87.7109375" style="176" customWidth="1"/>
    <col min="3" max="3" width="11.42578125" style="176"/>
    <col min="4" max="4" width="12.42578125" style="176" customWidth="1"/>
    <col min="5" max="5" width="12.42578125" style="176" bestFit="1" customWidth="1"/>
    <col min="6" max="16384" width="11.42578125" style="176"/>
  </cols>
  <sheetData>
    <row r="1" spans="1:9" s="36" customFormat="1" ht="15" customHeight="1" x14ac:dyDescent="0.3">
      <c r="A1" s="503" t="s">
        <v>23</v>
      </c>
    </row>
    <row r="2" spans="1:9" s="145" customFormat="1" ht="33" x14ac:dyDescent="0.25">
      <c r="B2" s="101" t="s">
        <v>864</v>
      </c>
      <c r="C2" s="434"/>
      <c r="D2" s="434"/>
      <c r="E2" s="434"/>
      <c r="F2" s="434"/>
    </row>
    <row r="3" spans="1:9" x14ac:dyDescent="0.3">
      <c r="B3" s="583" t="s">
        <v>1018</v>
      </c>
    </row>
    <row r="4" spans="1:9" x14ac:dyDescent="0.3">
      <c r="B4" s="583"/>
    </row>
    <row r="5" spans="1:9" ht="171" x14ac:dyDescent="0.3">
      <c r="B5" s="336" t="s">
        <v>858</v>
      </c>
    </row>
    <row r="6" spans="1:9" x14ac:dyDescent="0.3">
      <c r="D6" s="371" t="s">
        <v>122</v>
      </c>
      <c r="E6" s="371" t="s">
        <v>86</v>
      </c>
    </row>
    <row r="7" spans="1:9" x14ac:dyDescent="0.3">
      <c r="A7" s="177"/>
      <c r="D7" s="365" t="s">
        <v>75</v>
      </c>
      <c r="E7" s="429">
        <v>0.10402875189143157</v>
      </c>
      <c r="G7" s="178"/>
      <c r="H7" s="179"/>
    </row>
    <row r="8" spans="1:9" x14ac:dyDescent="0.3">
      <c r="A8" s="177"/>
      <c r="D8" s="365" t="s">
        <v>67</v>
      </c>
      <c r="E8" s="429">
        <v>0.1135029554608098</v>
      </c>
      <c r="F8" s="168"/>
      <c r="G8" s="178"/>
      <c r="H8" s="179"/>
    </row>
    <row r="9" spans="1:9" x14ac:dyDescent="0.3">
      <c r="D9" s="365" t="s">
        <v>80</v>
      </c>
      <c r="E9" s="429">
        <v>0.11904688247700079</v>
      </c>
      <c r="F9" s="168"/>
      <c r="G9" s="178"/>
      <c r="H9" s="179"/>
      <c r="I9" s="182"/>
    </row>
    <row r="10" spans="1:9" x14ac:dyDescent="0.3">
      <c r="D10" s="365" t="s">
        <v>66</v>
      </c>
      <c r="E10" s="429">
        <v>0.12793509887382326</v>
      </c>
      <c r="F10" s="168"/>
      <c r="H10" s="179"/>
      <c r="I10" s="182"/>
    </row>
    <row r="11" spans="1:9" x14ac:dyDescent="0.3">
      <c r="D11" s="365" t="s">
        <v>68</v>
      </c>
      <c r="E11" s="429">
        <v>0.14495844046630935</v>
      </c>
      <c r="F11" s="168"/>
      <c r="I11" s="182"/>
    </row>
    <row r="12" spans="1:9" x14ac:dyDescent="0.3">
      <c r="D12" s="365" t="s">
        <v>74</v>
      </c>
      <c r="E12" s="429">
        <v>0.14682161181035025</v>
      </c>
      <c r="F12" s="168"/>
      <c r="G12" s="178"/>
      <c r="H12" s="179"/>
      <c r="I12" s="182"/>
    </row>
    <row r="13" spans="1:9" x14ac:dyDescent="0.3">
      <c r="D13" s="365" t="s">
        <v>65</v>
      </c>
      <c r="E13" s="429">
        <v>0.14904919936500183</v>
      </c>
      <c r="F13" s="168"/>
      <c r="G13" s="178"/>
      <c r="H13" s="179"/>
      <c r="I13" s="182"/>
    </row>
    <row r="14" spans="1:9" x14ac:dyDescent="0.3">
      <c r="B14" s="178"/>
      <c r="D14" s="365" t="s">
        <v>72</v>
      </c>
      <c r="E14" s="429">
        <v>0.15057456078688358</v>
      </c>
      <c r="F14" s="168"/>
      <c r="H14" s="179"/>
      <c r="I14" s="182"/>
    </row>
    <row r="15" spans="1:9" x14ac:dyDescent="0.3">
      <c r="D15" s="365" t="s">
        <v>70</v>
      </c>
      <c r="E15" s="429">
        <v>0.15390899337956121</v>
      </c>
      <c r="G15" s="178"/>
      <c r="H15" s="179"/>
      <c r="I15" s="182"/>
    </row>
    <row r="16" spans="1:9" x14ac:dyDescent="0.3">
      <c r="D16" s="365" t="s">
        <v>596</v>
      </c>
      <c r="E16" s="429">
        <v>0.15807578365710429</v>
      </c>
      <c r="F16" s="168"/>
      <c r="G16" s="178"/>
      <c r="H16" s="179"/>
      <c r="I16" s="182"/>
    </row>
    <row r="17" spans="2:9" x14ac:dyDescent="0.3">
      <c r="D17" s="365" t="s">
        <v>69</v>
      </c>
      <c r="E17" s="429">
        <v>0.17144380090101086</v>
      </c>
      <c r="F17" s="168"/>
      <c r="G17" s="178"/>
      <c r="H17" s="179"/>
      <c r="I17" s="182"/>
    </row>
    <row r="18" spans="2:9" x14ac:dyDescent="0.3">
      <c r="D18" s="365" t="s">
        <v>77</v>
      </c>
      <c r="E18" s="429">
        <v>0.18044074180630676</v>
      </c>
      <c r="F18" s="168"/>
      <c r="G18" s="178"/>
      <c r="H18" s="179"/>
      <c r="I18" s="182"/>
    </row>
    <row r="19" spans="2:9" x14ac:dyDescent="0.3">
      <c r="D19" s="365" t="s">
        <v>78</v>
      </c>
      <c r="E19" s="429">
        <v>0.1874706237169792</v>
      </c>
      <c r="F19" s="168"/>
      <c r="G19" s="178"/>
      <c r="H19" s="179"/>
      <c r="I19" s="182"/>
    </row>
    <row r="20" spans="2:9" x14ac:dyDescent="0.3">
      <c r="D20" s="365" t="s">
        <v>73</v>
      </c>
      <c r="E20" s="429">
        <v>0.19355151941316651</v>
      </c>
      <c r="F20" s="168"/>
      <c r="G20" s="178"/>
      <c r="H20" s="179"/>
      <c r="I20" s="182"/>
    </row>
    <row r="21" spans="2:9" x14ac:dyDescent="0.3">
      <c r="D21" s="365" t="s">
        <v>79</v>
      </c>
      <c r="E21" s="429">
        <v>0.20864091438760157</v>
      </c>
      <c r="F21" s="168"/>
      <c r="H21" s="179"/>
      <c r="I21" s="182"/>
    </row>
    <row r="22" spans="2:9" x14ac:dyDescent="0.3">
      <c r="D22" s="365" t="s">
        <v>81</v>
      </c>
      <c r="E22" s="429">
        <v>0.22953720560882784</v>
      </c>
      <c r="F22" s="168"/>
      <c r="G22" s="178"/>
      <c r="H22" s="179"/>
      <c r="I22" s="182"/>
    </row>
    <row r="23" spans="2:9" x14ac:dyDescent="0.3">
      <c r="D23" s="372" t="s">
        <v>76</v>
      </c>
      <c r="E23" s="414">
        <v>0.23173221500341112</v>
      </c>
      <c r="F23" s="168"/>
      <c r="I23" s="182"/>
    </row>
    <row r="24" spans="2:9" x14ac:dyDescent="0.3">
      <c r="F24" s="168"/>
    </row>
    <row r="25" spans="2:9" x14ac:dyDescent="0.3">
      <c r="F25" s="168"/>
    </row>
    <row r="26" spans="2:9" x14ac:dyDescent="0.3">
      <c r="F26" s="168"/>
    </row>
    <row r="28" spans="2:9" x14ac:dyDescent="0.3">
      <c r="B28" s="180"/>
    </row>
    <row r="29" spans="2:9" x14ac:dyDescent="0.3">
      <c r="B29" s="181"/>
    </row>
  </sheetData>
  <autoFilter ref="D6:E6" xr:uid="{77C53BD7-26D3-480E-A2A4-B6015740446E}">
    <sortState xmlns:xlrd2="http://schemas.microsoft.com/office/spreadsheetml/2017/richdata2" ref="D7:E23">
      <sortCondition ref="E6"/>
    </sortState>
  </autoFilter>
  <mergeCells count="1">
    <mergeCell ref="B3:B4"/>
  </mergeCells>
  <conditionalFormatting sqref="D7:E23">
    <cfRule type="containsText" dxfId="341" priority="1" operator="containsText" text="Extremadura">
      <formula>NOT(ISERROR(SEARCH("Extremadura",D7)))</formula>
    </cfRule>
    <cfRule type="containsText" dxfId="340" priority="2" operator="containsText" text="Total">
      <formula>NOT(ISERROR(SEARCH("Total",D7)))</formula>
    </cfRule>
  </conditionalFormatting>
  <conditionalFormatting sqref="E7:E23">
    <cfRule type="expression" dxfId="339" priority="3">
      <formula>$C7="Extremadura"</formula>
    </cfRule>
    <cfRule type="expression" dxfId="338" priority="4">
      <formula>$C7="Total"</formula>
    </cfRule>
  </conditionalFormatting>
  <conditionalFormatting sqref="G8:G12 F12 F14:G14 G16:G18 F19 G20:G22">
    <cfRule type="containsText" dxfId="337" priority="7" operator="containsText" text="Extremadura">
      <formula>NOT(ISERROR(SEARCH("Extremadura",F8)))</formula>
    </cfRule>
    <cfRule type="containsText" dxfId="336" priority="8" operator="containsText" text="Total">
      <formula>NOT(ISERROR(SEARCH("Total",F8)))</formula>
    </cfRule>
  </conditionalFormatting>
  <hyperlinks>
    <hyperlink ref="A1" location="ÍNDICE!A1" display="ÍNDICE" xr:uid="{54B197C8-9EDD-462D-AA20-8AC20F6BB875}"/>
  </hyperlinks>
  <pageMargins left="0.7" right="0.7" top="0.75" bottom="0.75" header="0.3" footer="0.3"/>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01DBC-FD1C-491B-8074-E112C1B68E01}">
  <sheetPr codeName="Sheet37"/>
  <dimension ref="A1:K28"/>
  <sheetViews>
    <sheetView showGridLines="0" zoomScaleNormal="100" workbookViewId="0"/>
  </sheetViews>
  <sheetFormatPr baseColWidth="10" defaultColWidth="11.42578125" defaultRowHeight="14.25" x14ac:dyDescent="0.3"/>
  <cols>
    <col min="1" max="1" width="11.42578125" style="176"/>
    <col min="2" max="2" width="90.7109375" style="176" customWidth="1"/>
    <col min="3" max="3" width="11.42578125" style="176"/>
    <col min="4" max="4" width="14.28515625" style="176" bestFit="1" customWidth="1"/>
    <col min="5" max="11" width="8.7109375" style="176" customWidth="1"/>
    <col min="12" max="16384" width="11.42578125" style="176"/>
  </cols>
  <sheetData>
    <row r="1" spans="1:11" s="36" customFormat="1" ht="15" customHeight="1" x14ac:dyDescent="0.3">
      <c r="A1" s="503" t="s">
        <v>23</v>
      </c>
    </row>
    <row r="2" spans="1:11" s="145" customFormat="1" ht="33" x14ac:dyDescent="0.25">
      <c r="B2" s="101" t="s">
        <v>865</v>
      </c>
      <c r="D2" s="584"/>
      <c r="E2" s="584"/>
      <c r="F2" s="584"/>
    </row>
    <row r="3" spans="1:11" x14ac:dyDescent="0.3">
      <c r="B3" s="585" t="s">
        <v>1018</v>
      </c>
    </row>
    <row r="4" spans="1:11" x14ac:dyDescent="0.3">
      <c r="B4" s="585"/>
    </row>
    <row r="5" spans="1:11" x14ac:dyDescent="0.3">
      <c r="B5" s="335" t="s">
        <v>816</v>
      </c>
      <c r="D5" s="371"/>
      <c r="E5" s="371">
        <v>2016</v>
      </c>
      <c r="F5" s="371">
        <v>2017</v>
      </c>
      <c r="G5" s="371">
        <v>2018</v>
      </c>
      <c r="H5" s="371">
        <v>2019</v>
      </c>
      <c r="I5" s="371">
        <v>2020</v>
      </c>
      <c r="J5" s="371">
        <v>2021</v>
      </c>
      <c r="K5" s="371">
        <v>2022</v>
      </c>
    </row>
    <row r="6" spans="1:11" x14ac:dyDescent="0.3">
      <c r="A6" s="177"/>
      <c r="D6" s="387" t="s">
        <v>40</v>
      </c>
      <c r="E6" s="395">
        <v>6.0141125314901789E-2</v>
      </c>
      <c r="F6" s="395">
        <v>1.1998026118921201E-2</v>
      </c>
      <c r="G6" s="395">
        <v>8.4611329026490489E-2</v>
      </c>
      <c r="H6" s="395">
        <v>0.23066132405247308</v>
      </c>
      <c r="I6" s="395">
        <v>0.12428334967708277</v>
      </c>
      <c r="J6" s="395">
        <v>0.14407045045760181</v>
      </c>
      <c r="K6" s="395">
        <v>0.21099999999999999</v>
      </c>
    </row>
    <row r="7" spans="1:11" x14ac:dyDescent="0.3">
      <c r="A7" s="177"/>
      <c r="D7" s="372" t="s">
        <v>582</v>
      </c>
      <c r="E7" s="414">
        <v>0.14715660435079503</v>
      </c>
      <c r="F7" s="414">
        <v>0.16393363416384266</v>
      </c>
      <c r="G7" s="414">
        <v>0.12820077798027607</v>
      </c>
      <c r="H7" s="414">
        <v>0.13985982313908596</v>
      </c>
      <c r="I7" s="414">
        <v>0.14686896783306413</v>
      </c>
      <c r="J7" s="414">
        <v>0.17776454863459978</v>
      </c>
      <c r="K7" s="414">
        <v>0.19344292014809095</v>
      </c>
    </row>
    <row r="8" spans="1:11" x14ac:dyDescent="0.3">
      <c r="D8" s="122"/>
      <c r="E8" s="122"/>
      <c r="F8" s="168"/>
      <c r="G8" s="178"/>
      <c r="H8" s="179"/>
    </row>
    <row r="9" spans="1:11" x14ac:dyDescent="0.3">
      <c r="D9" s="122"/>
      <c r="E9" s="122"/>
      <c r="F9" s="168"/>
      <c r="G9" s="178"/>
      <c r="H9" s="179"/>
    </row>
    <row r="10" spans="1:11" x14ac:dyDescent="0.3">
      <c r="D10" s="122"/>
      <c r="E10" s="122"/>
      <c r="F10" s="168"/>
      <c r="G10" s="178"/>
      <c r="H10" s="179"/>
    </row>
    <row r="11" spans="1:11" x14ac:dyDescent="0.3">
      <c r="D11" s="122"/>
      <c r="E11" s="122"/>
      <c r="F11" s="168"/>
      <c r="H11" s="179"/>
    </row>
    <row r="12" spans="1:11" x14ac:dyDescent="0.3">
      <c r="D12" s="122"/>
      <c r="E12" s="122"/>
      <c r="F12" s="168"/>
      <c r="G12" s="178"/>
      <c r="H12" s="179"/>
    </row>
    <row r="13" spans="1:11" x14ac:dyDescent="0.3">
      <c r="B13" s="178"/>
      <c r="D13" s="122"/>
      <c r="E13" s="122"/>
      <c r="F13" s="168"/>
      <c r="G13" s="178"/>
      <c r="H13" s="179"/>
    </row>
    <row r="14" spans="1:11" x14ac:dyDescent="0.3">
      <c r="D14" s="122"/>
      <c r="E14" s="122"/>
      <c r="H14" s="179"/>
    </row>
    <row r="15" spans="1:11" x14ac:dyDescent="0.3">
      <c r="D15" s="122"/>
      <c r="E15" s="122"/>
      <c r="F15" s="168"/>
      <c r="G15" s="178"/>
      <c r="H15" s="179"/>
    </row>
    <row r="16" spans="1:11" x14ac:dyDescent="0.3">
      <c r="D16" s="122"/>
      <c r="E16" s="122"/>
      <c r="F16" s="168"/>
      <c r="G16" s="178"/>
      <c r="H16" s="179"/>
    </row>
    <row r="17" spans="2:8" x14ac:dyDescent="0.3">
      <c r="D17" s="122"/>
      <c r="E17" s="122"/>
      <c r="F17" s="168"/>
      <c r="G17" s="178"/>
      <c r="H17" s="179"/>
    </row>
    <row r="18" spans="2:8" x14ac:dyDescent="0.3">
      <c r="D18" s="122"/>
      <c r="E18" s="122"/>
      <c r="F18" s="168"/>
      <c r="H18" s="179"/>
    </row>
    <row r="19" spans="2:8" x14ac:dyDescent="0.3">
      <c r="D19" s="122"/>
      <c r="E19" s="122"/>
      <c r="F19" s="168"/>
      <c r="G19" s="178"/>
      <c r="H19" s="179"/>
    </row>
    <row r="20" spans="2:8" x14ac:dyDescent="0.3">
      <c r="D20" s="122"/>
      <c r="E20" s="122"/>
      <c r="F20" s="168"/>
      <c r="G20" s="178"/>
      <c r="H20" s="179"/>
    </row>
    <row r="21" spans="2:8" x14ac:dyDescent="0.3">
      <c r="D21" s="122"/>
      <c r="E21" s="122"/>
      <c r="F21" s="168"/>
      <c r="G21" s="178"/>
      <c r="H21" s="179"/>
    </row>
    <row r="22" spans="2:8" x14ac:dyDescent="0.3">
      <c r="D22" s="122"/>
      <c r="E22" s="122"/>
      <c r="F22" s="168"/>
      <c r="G22" s="178"/>
      <c r="H22" s="179"/>
    </row>
    <row r="23" spans="2:8" x14ac:dyDescent="0.3">
      <c r="D23" s="122"/>
      <c r="F23" s="168"/>
      <c r="G23" s="178"/>
      <c r="H23" s="179"/>
    </row>
    <row r="24" spans="2:8" x14ac:dyDescent="0.3">
      <c r="D24" s="122"/>
      <c r="F24" s="168"/>
      <c r="H24" s="179"/>
    </row>
    <row r="25" spans="2:8" x14ac:dyDescent="0.3">
      <c r="F25" s="168"/>
      <c r="H25" s="179"/>
    </row>
    <row r="26" spans="2:8" x14ac:dyDescent="0.3">
      <c r="H26" s="179"/>
    </row>
    <row r="27" spans="2:8" x14ac:dyDescent="0.3">
      <c r="B27" s="180"/>
    </row>
    <row r="28" spans="2:8" x14ac:dyDescent="0.3">
      <c r="B28" s="181"/>
    </row>
  </sheetData>
  <mergeCells count="2">
    <mergeCell ref="D2:F2"/>
    <mergeCell ref="B3:B4"/>
  </mergeCells>
  <conditionalFormatting sqref="D6:K7">
    <cfRule type="containsText" dxfId="335" priority="3" operator="containsText" text="Extremadura">
      <formula>NOT(ISERROR(SEARCH("Extremadura",D6)))</formula>
    </cfRule>
    <cfRule type="containsText" dxfId="334" priority="4" operator="containsText" text="Total">
      <formula>NOT(ISERROR(SEARCH("Total",D6)))</formula>
    </cfRule>
  </conditionalFormatting>
  <conditionalFormatting sqref="E6:K7">
    <cfRule type="expression" dxfId="333" priority="1">
      <formula>$C6="Extremadura"</formula>
    </cfRule>
    <cfRule type="expression" dxfId="332" priority="2">
      <formula>$C6="Total"</formula>
    </cfRule>
  </conditionalFormatting>
  <conditionalFormatting sqref="G8:G10 F11 G12:G13 F13 G15:G17 F18 G19:G23">
    <cfRule type="containsText" dxfId="331" priority="15" operator="containsText" text="Extremadura">
      <formula>NOT(ISERROR(SEARCH("Extremadura",F8)))</formula>
    </cfRule>
    <cfRule type="containsText" dxfId="330" priority="16" operator="containsText" text="Total">
      <formula>NOT(ISERROR(SEARCH("Total",F8)))</formula>
    </cfRule>
  </conditionalFormatting>
  <hyperlinks>
    <hyperlink ref="A1" location="ÍNDICE!A1" display="ÍNDICE" xr:uid="{9118D27D-9AFF-46FE-B45A-9A7D4618D008}"/>
  </hyperlinks>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71DBE-A185-400A-A545-C4B63AE1EE42}">
  <sheetPr codeName="Sheet38"/>
  <dimension ref="A1:J48"/>
  <sheetViews>
    <sheetView topLeftCell="A3" zoomScaleNormal="100" workbookViewId="0">
      <selection activeCell="A2" sqref="A2"/>
    </sheetView>
  </sheetViews>
  <sheetFormatPr baseColWidth="10" defaultColWidth="11.42578125" defaultRowHeight="14.25" x14ac:dyDescent="0.3"/>
  <cols>
    <col min="1" max="1" width="8.42578125" style="51" customWidth="1"/>
    <col min="2" max="2" width="90.7109375" style="51" customWidth="1"/>
    <col min="3" max="3" width="11.42578125" style="51" customWidth="1"/>
    <col min="4" max="4" width="20.85546875" style="51" customWidth="1"/>
    <col min="5" max="5" width="29.140625" style="51" customWidth="1"/>
    <col min="6" max="10" width="20.85546875" style="51" customWidth="1"/>
    <col min="11" max="12" width="11.42578125" style="51" customWidth="1"/>
    <col min="13" max="16384" width="11.42578125" style="51"/>
  </cols>
  <sheetData>
    <row r="1" spans="1:10" s="33" customFormat="1" ht="13.5" x14ac:dyDescent="0.25">
      <c r="A1" s="503" t="s">
        <v>23</v>
      </c>
    </row>
    <row r="2" spans="1:10" s="144" customFormat="1" ht="36.6" customHeight="1" x14ac:dyDescent="0.25">
      <c r="B2" s="382" t="s">
        <v>817</v>
      </c>
    </row>
    <row r="3" spans="1:10" x14ac:dyDescent="0.3">
      <c r="B3" s="217" t="s">
        <v>1019</v>
      </c>
    </row>
    <row r="4" spans="1:10" x14ac:dyDescent="0.3">
      <c r="B4" s="217" t="s">
        <v>1020</v>
      </c>
    </row>
    <row r="6" spans="1:10" ht="51.6" customHeight="1" x14ac:dyDescent="0.3">
      <c r="D6" s="118"/>
      <c r="E6" s="394" t="s">
        <v>129</v>
      </c>
      <c r="F6" s="394" t="s">
        <v>130</v>
      </c>
      <c r="G6" s="394" t="s">
        <v>131</v>
      </c>
      <c r="H6" s="394" t="s">
        <v>137</v>
      </c>
      <c r="I6" s="394" t="s">
        <v>132</v>
      </c>
      <c r="J6" s="394" t="s">
        <v>133</v>
      </c>
    </row>
    <row r="7" spans="1:10" ht="40.5" x14ac:dyDescent="0.3">
      <c r="D7" s="144"/>
      <c r="E7" s="400" t="s">
        <v>134</v>
      </c>
      <c r="F7" s="400" t="s">
        <v>135</v>
      </c>
      <c r="G7" s="400" t="s">
        <v>136</v>
      </c>
      <c r="H7" s="400" t="s">
        <v>137</v>
      </c>
      <c r="I7" s="175"/>
      <c r="J7" s="175"/>
    </row>
    <row r="8" spans="1:10" x14ac:dyDescent="0.3">
      <c r="D8" s="387">
        <v>2010</v>
      </c>
      <c r="E8" s="393">
        <v>0.45985062088165224</v>
      </c>
      <c r="F8" s="393">
        <v>0.16810465740346409</v>
      </c>
      <c r="G8" s="393">
        <v>0.3435735605189944</v>
      </c>
      <c r="H8" s="395">
        <f>SUM(I8,J8)</f>
        <v>2.8471161195889244E-2</v>
      </c>
      <c r="I8" s="395">
        <v>1.2589772574210184E-2</v>
      </c>
      <c r="J8" s="395">
        <v>1.5881388621679062E-2</v>
      </c>
    </row>
    <row r="9" spans="1:10" x14ac:dyDescent="0.3">
      <c r="D9" s="387">
        <v>2011</v>
      </c>
      <c r="E9" s="393">
        <v>0.45759021432631114</v>
      </c>
      <c r="F9" s="393">
        <v>0.17712983335347407</v>
      </c>
      <c r="G9" s="393">
        <v>0.34383629772188418</v>
      </c>
      <c r="H9" s="395">
        <f t="shared" ref="H9:H19" si="0">SUM(I9,J9)</f>
        <v>2.1443654598330697E-2</v>
      </c>
      <c r="I9" s="395">
        <v>8.0185412803673011E-3</v>
      </c>
      <c r="J9" s="395">
        <v>1.3425113317963394E-2</v>
      </c>
    </row>
    <row r="10" spans="1:10" x14ac:dyDescent="0.3">
      <c r="D10" s="387">
        <v>2012</v>
      </c>
      <c r="E10" s="393">
        <v>0.48257012183280362</v>
      </c>
      <c r="F10" s="393">
        <v>0.20630080359211991</v>
      </c>
      <c r="G10" s="393">
        <v>0.2930479402213973</v>
      </c>
      <c r="H10" s="395">
        <f t="shared" si="0"/>
        <v>1.80811343536793E-2</v>
      </c>
      <c r="I10" s="395">
        <v>7.0520407839459679E-3</v>
      </c>
      <c r="J10" s="395">
        <v>1.1029093569733334E-2</v>
      </c>
    </row>
    <row r="11" spans="1:10" x14ac:dyDescent="0.3">
      <c r="D11" s="387">
        <v>2013</v>
      </c>
      <c r="E11" s="393">
        <v>0.49511577285124331</v>
      </c>
      <c r="F11" s="393">
        <v>0.21169956864164691</v>
      </c>
      <c r="G11" s="393">
        <v>0.27690771544489989</v>
      </c>
      <c r="H11" s="395">
        <f t="shared" si="0"/>
        <v>1.6276943062209785E-2</v>
      </c>
      <c r="I11" s="395">
        <v>6.250064965952015E-3</v>
      </c>
      <c r="J11" s="395">
        <v>1.002687809625777E-2</v>
      </c>
    </row>
    <row r="12" spans="1:10" x14ac:dyDescent="0.3">
      <c r="D12" s="387">
        <v>2014</v>
      </c>
      <c r="E12" s="393">
        <v>0.50448868588748808</v>
      </c>
      <c r="F12" s="393">
        <v>0.20045290443181996</v>
      </c>
      <c r="G12" s="393">
        <v>0.28121490452382614</v>
      </c>
      <c r="H12" s="395">
        <f t="shared" si="0"/>
        <v>1.3843505156865901E-2</v>
      </c>
      <c r="I12" s="395">
        <v>3.9841629738759628E-3</v>
      </c>
      <c r="J12" s="395">
        <v>9.8593421829899375E-3</v>
      </c>
    </row>
    <row r="13" spans="1:10" x14ac:dyDescent="0.3">
      <c r="D13" s="387">
        <v>2015</v>
      </c>
      <c r="E13" s="393">
        <v>0.55458770301339244</v>
      </c>
      <c r="F13" s="393">
        <v>0.17795372791194022</v>
      </c>
      <c r="G13" s="393">
        <v>0.25449066855263913</v>
      </c>
      <c r="H13" s="395">
        <f t="shared" si="0"/>
        <v>1.2967900522028234E-2</v>
      </c>
      <c r="I13" s="395">
        <v>4.7002985748227618E-3</v>
      </c>
      <c r="J13" s="395">
        <v>8.2676019472054715E-3</v>
      </c>
    </row>
    <row r="14" spans="1:10" x14ac:dyDescent="0.3">
      <c r="D14" s="387">
        <v>2016</v>
      </c>
      <c r="E14" s="393">
        <v>0.5482742235106115</v>
      </c>
      <c r="F14" s="393">
        <v>0.1875293371919656</v>
      </c>
      <c r="G14" s="393">
        <v>0.25151101321905012</v>
      </c>
      <c r="H14" s="395">
        <f t="shared" si="0"/>
        <v>1.2685426078372879E-2</v>
      </c>
      <c r="I14" s="395">
        <v>4.6872772935998147E-3</v>
      </c>
      <c r="J14" s="395">
        <v>7.9981487847730643E-3</v>
      </c>
    </row>
    <row r="15" spans="1:10" x14ac:dyDescent="0.3">
      <c r="D15" s="387">
        <v>2017</v>
      </c>
      <c r="E15" s="393">
        <v>0.52579726470258614</v>
      </c>
      <c r="F15" s="393">
        <v>0.21579705650868747</v>
      </c>
      <c r="G15" s="393">
        <v>0.24626938665876086</v>
      </c>
      <c r="H15" s="395">
        <f t="shared" si="0"/>
        <v>1.2136292129965328E-2</v>
      </c>
      <c r="I15" s="395">
        <v>4.1433068352897864E-3</v>
      </c>
      <c r="J15" s="395">
        <v>7.992985294675542E-3</v>
      </c>
    </row>
    <row r="16" spans="1:10" x14ac:dyDescent="0.3">
      <c r="D16" s="387">
        <v>2018</v>
      </c>
      <c r="E16" s="393">
        <v>0.52480641083131241</v>
      </c>
      <c r="F16" s="393">
        <v>0.21628170256273704</v>
      </c>
      <c r="G16" s="393">
        <v>0.24741583343151974</v>
      </c>
      <c r="H16" s="395">
        <f t="shared" si="0"/>
        <v>1.1496053174430828E-2</v>
      </c>
      <c r="I16" s="395">
        <v>3.6292247215956972E-3</v>
      </c>
      <c r="J16" s="395">
        <v>7.8668284528351316E-3</v>
      </c>
    </row>
    <row r="17" spans="4:10" x14ac:dyDescent="0.3">
      <c r="D17" s="387">
        <v>2019</v>
      </c>
      <c r="E17" s="393">
        <v>0.53770186380578899</v>
      </c>
      <c r="F17" s="393">
        <v>0.22114181411960079</v>
      </c>
      <c r="G17" s="393">
        <v>0.23182580648400047</v>
      </c>
      <c r="H17" s="395">
        <f t="shared" si="0"/>
        <v>9.3305155906096907E-3</v>
      </c>
      <c r="I17" s="395">
        <v>4.172348659878037E-3</v>
      </c>
      <c r="J17" s="395">
        <v>5.1581669307316546E-3</v>
      </c>
    </row>
    <row r="18" spans="4:10" x14ac:dyDescent="0.3">
      <c r="D18" s="387">
        <v>2020</v>
      </c>
      <c r="E18" s="393">
        <v>0.55305439611896146</v>
      </c>
      <c r="F18" s="393">
        <v>0.21742937784100222</v>
      </c>
      <c r="G18" s="393">
        <v>0.2194595991731387</v>
      </c>
      <c r="H18" s="395">
        <f t="shared" si="0"/>
        <v>1.005662686689756E-2</v>
      </c>
      <c r="I18" s="395">
        <v>5.9917095691634234E-3</v>
      </c>
      <c r="J18" s="395">
        <v>4.0649172977341372E-3</v>
      </c>
    </row>
    <row r="19" spans="4:10" x14ac:dyDescent="0.3">
      <c r="D19" s="396">
        <v>2021</v>
      </c>
      <c r="E19" s="397">
        <v>0.54977135634835816</v>
      </c>
      <c r="F19" s="397">
        <v>0.2006441197010474</v>
      </c>
      <c r="G19" s="397">
        <v>0.23797415263081065</v>
      </c>
      <c r="H19" s="398">
        <f t="shared" si="0"/>
        <v>1.1610371319783867E-2</v>
      </c>
      <c r="I19" s="398">
        <v>6.3074352154827776E-3</v>
      </c>
      <c r="J19" s="399">
        <v>5.3029361043010906E-3</v>
      </c>
    </row>
    <row r="24" spans="4:10" x14ac:dyDescent="0.3">
      <c r="E24" s="51" t="s">
        <v>138</v>
      </c>
    </row>
    <row r="48" spans="3:3" x14ac:dyDescent="0.3">
      <c r="C48" s="51">
        <f>46-55</f>
        <v>-9</v>
      </c>
    </row>
  </sheetData>
  <conditionalFormatting sqref="D8:J19">
    <cfRule type="containsText" dxfId="329" priority="3" operator="containsText" text="Extremadura">
      <formula>NOT(ISERROR(SEARCH("Extremadura",D8)))</formula>
    </cfRule>
    <cfRule type="containsText" dxfId="328" priority="4" operator="containsText" text="Total">
      <formula>NOT(ISERROR(SEARCH("Total",D8)))</formula>
    </cfRule>
  </conditionalFormatting>
  <conditionalFormatting sqref="E8:J19">
    <cfRule type="expression" dxfId="327" priority="1">
      <formula>$C8="Extremadura"</formula>
    </cfRule>
    <cfRule type="expression" dxfId="326" priority="2">
      <formula>$C8="Total"</formula>
    </cfRule>
  </conditionalFormatting>
  <hyperlinks>
    <hyperlink ref="A1" location="ÍNDICE!A1" display="ÍNDICE" xr:uid="{8EF843DD-0B30-4239-99F2-F07739F08045}"/>
  </hyperlinks>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CCD12-5AA3-4830-91E4-5DD01AB386A0}">
  <sheetPr codeName="Hoja30">
    <tabColor theme="4"/>
  </sheetPr>
  <dimension ref="A1:B6"/>
  <sheetViews>
    <sheetView topLeftCell="B1" zoomScaleNormal="100" workbookViewId="0">
      <selection activeCell="A2" sqref="A2"/>
    </sheetView>
  </sheetViews>
  <sheetFormatPr baseColWidth="10" defaultColWidth="11.42578125" defaultRowHeight="15" x14ac:dyDescent="0.25"/>
  <cols>
    <col min="1" max="1" width="52.42578125" style="8" bestFit="1" customWidth="1"/>
    <col min="2" max="2" width="193.42578125" style="9" customWidth="1"/>
    <col min="3" max="16384" width="11.42578125" style="8"/>
  </cols>
  <sheetData>
    <row r="1" spans="1:2" s="33" customFormat="1" ht="13.5" x14ac:dyDescent="0.25">
      <c r="B1" s="54"/>
    </row>
    <row r="2" spans="1:2" s="33" customFormat="1" ht="36.75" x14ac:dyDescent="0.25">
      <c r="A2" s="132" t="s">
        <v>17</v>
      </c>
      <c r="B2" s="133"/>
    </row>
    <row r="3" spans="1:2" s="33" customFormat="1" ht="36.75" x14ac:dyDescent="0.25">
      <c r="A3" s="132"/>
      <c r="B3" s="329"/>
    </row>
    <row r="4" spans="1:2" s="33" customFormat="1" ht="73.5" x14ac:dyDescent="0.25">
      <c r="A4" s="132" t="s">
        <v>18</v>
      </c>
      <c r="B4" s="136" t="s">
        <v>25</v>
      </c>
    </row>
    <row r="5" spans="1:2" s="33" customFormat="1" ht="36.75" x14ac:dyDescent="0.25">
      <c r="A5" s="132"/>
      <c r="B5" s="135"/>
    </row>
    <row r="6" spans="1:2" s="33" customFormat="1" ht="73.5" x14ac:dyDescent="0.25">
      <c r="A6" s="132"/>
      <c r="B6" s="136" t="s">
        <v>854</v>
      </c>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E3B9E-C022-409C-804F-EE8D289559CC}">
  <sheetPr codeName="Hoja110"/>
  <dimension ref="A1:G27"/>
  <sheetViews>
    <sheetView showGridLines="0" zoomScaleNormal="100" workbookViewId="0"/>
  </sheetViews>
  <sheetFormatPr baseColWidth="10" defaultColWidth="11.42578125" defaultRowHeight="14.25" x14ac:dyDescent="0.3"/>
  <cols>
    <col min="1" max="1" width="11.42578125" style="126"/>
    <col min="2" max="2" width="90.7109375" style="126" customWidth="1"/>
    <col min="3" max="3" width="11.42578125" style="126"/>
    <col min="4" max="4" width="6.7109375" style="126" customWidth="1"/>
    <col min="5" max="5" width="14.85546875" style="126" customWidth="1"/>
    <col min="6" max="6" width="14.85546875" style="126" bestFit="1" customWidth="1"/>
    <col min="7" max="16384" width="11.42578125" style="126"/>
  </cols>
  <sheetData>
    <row r="1" spans="1:7" s="15" customFormat="1" ht="15" customHeight="1" x14ac:dyDescent="0.3">
      <c r="A1" s="503" t="s">
        <v>23</v>
      </c>
    </row>
    <row r="2" spans="1:7" s="149" customFormat="1" ht="33" x14ac:dyDescent="0.25">
      <c r="B2" s="101" t="s">
        <v>1053</v>
      </c>
      <c r="D2" s="434"/>
      <c r="E2" s="434"/>
      <c r="F2" s="434"/>
    </row>
    <row r="3" spans="1:7" ht="13.35" customHeight="1" x14ac:dyDescent="0.3">
      <c r="B3" s="330" t="s">
        <v>1006</v>
      </c>
      <c r="D3" s="433"/>
      <c r="E3" s="433"/>
      <c r="F3" s="433"/>
    </row>
    <row r="4" spans="1:7" x14ac:dyDescent="0.3">
      <c r="D4" s="371" t="s">
        <v>26</v>
      </c>
      <c r="E4" s="371" t="s">
        <v>40</v>
      </c>
      <c r="F4" s="371" t="s">
        <v>582</v>
      </c>
    </row>
    <row r="5" spans="1:7" x14ac:dyDescent="0.3">
      <c r="A5" s="120"/>
      <c r="D5" s="387">
        <v>2003</v>
      </c>
      <c r="E5" s="388">
        <v>249.66683828999999</v>
      </c>
      <c r="F5" s="417">
        <v>8941.4482291100012</v>
      </c>
    </row>
    <row r="6" spans="1:7" x14ac:dyDescent="0.3">
      <c r="A6" s="120"/>
      <c r="D6" s="387">
        <v>2004</v>
      </c>
      <c r="E6" s="388">
        <v>265.14900702</v>
      </c>
      <c r="F6" s="417">
        <v>9515.3522274999996</v>
      </c>
      <c r="G6" s="168"/>
    </row>
    <row r="7" spans="1:7" x14ac:dyDescent="0.3">
      <c r="D7" s="387">
        <v>2005</v>
      </c>
      <c r="E7" s="388">
        <v>278.85398099999998</v>
      </c>
      <c r="F7" s="417">
        <v>10051.331767</v>
      </c>
      <c r="G7" s="168"/>
    </row>
    <row r="8" spans="1:7" x14ac:dyDescent="0.3">
      <c r="D8" s="387">
        <v>2006</v>
      </c>
      <c r="E8" s="388">
        <v>295.24920800000001</v>
      </c>
      <c r="F8" s="417">
        <v>10636.057229</v>
      </c>
      <c r="G8" s="168"/>
    </row>
    <row r="9" spans="1:7" x14ac:dyDescent="0.3">
      <c r="D9" s="387">
        <v>2007</v>
      </c>
      <c r="E9" s="388">
        <v>310.42170700000003</v>
      </c>
      <c r="F9" s="417">
        <v>11191.128315</v>
      </c>
      <c r="G9" s="168"/>
    </row>
    <row r="10" spans="1:7" x14ac:dyDescent="0.3">
      <c r="D10" s="387">
        <v>2008</v>
      </c>
      <c r="E10" s="388">
        <v>329.42746699999998</v>
      </c>
      <c r="F10" s="417">
        <v>11970.95544724</v>
      </c>
      <c r="G10" s="168"/>
    </row>
    <row r="11" spans="1:7" x14ac:dyDescent="0.3">
      <c r="D11" s="387">
        <v>2009</v>
      </c>
      <c r="E11" s="388">
        <v>358.60766999999998</v>
      </c>
      <c r="F11" s="417">
        <v>12505.69290968</v>
      </c>
      <c r="G11" s="168"/>
    </row>
    <row r="12" spans="1:7" x14ac:dyDescent="0.3">
      <c r="B12" s="128"/>
      <c r="D12" s="387">
        <v>2010</v>
      </c>
      <c r="E12" s="388">
        <v>356.92454500000002</v>
      </c>
      <c r="F12" s="417">
        <v>12207.683145999999</v>
      </c>
      <c r="G12" s="168"/>
    </row>
    <row r="13" spans="1:7" x14ac:dyDescent="0.3">
      <c r="D13" s="387">
        <v>2011</v>
      </c>
      <c r="E13" s="388">
        <v>329.40589569999997</v>
      </c>
      <c r="F13" s="417">
        <v>11135.401975999999</v>
      </c>
      <c r="G13" s="168"/>
    </row>
    <row r="14" spans="1:7" x14ac:dyDescent="0.3">
      <c r="D14" s="387">
        <v>2012</v>
      </c>
      <c r="E14" s="388">
        <v>288.27522452999995</v>
      </c>
      <c r="F14" s="417">
        <v>9770.9333669999996</v>
      </c>
      <c r="G14" s="168"/>
    </row>
    <row r="15" spans="1:7" x14ac:dyDescent="0.3">
      <c r="D15" s="387">
        <v>2013</v>
      </c>
      <c r="E15" s="388">
        <v>278.03609499999999</v>
      </c>
      <c r="F15" s="417">
        <v>9183.2497469999998</v>
      </c>
      <c r="G15" s="168"/>
    </row>
    <row r="16" spans="1:7" x14ac:dyDescent="0.3">
      <c r="D16" s="387">
        <v>2014</v>
      </c>
      <c r="E16" s="388">
        <v>294.59565900000001</v>
      </c>
      <c r="F16" s="417">
        <v>9360.4560841900002</v>
      </c>
      <c r="G16" s="168"/>
    </row>
    <row r="17" spans="2:7" x14ac:dyDescent="0.3">
      <c r="D17" s="387">
        <v>2015</v>
      </c>
      <c r="E17" s="388">
        <v>301.75424800000002</v>
      </c>
      <c r="F17" s="417">
        <v>9535.131102469999</v>
      </c>
      <c r="G17" s="168"/>
    </row>
    <row r="18" spans="2:7" x14ac:dyDescent="0.3">
      <c r="D18" s="387">
        <v>2016</v>
      </c>
      <c r="E18" s="388">
        <v>311.56858899999997</v>
      </c>
      <c r="F18" s="417">
        <v>9912.7703457700009</v>
      </c>
      <c r="G18" s="168"/>
    </row>
    <row r="19" spans="2:7" x14ac:dyDescent="0.3">
      <c r="D19" s="387">
        <v>2017</v>
      </c>
      <c r="E19" s="388">
        <v>314.84811999999999</v>
      </c>
      <c r="F19" s="417">
        <v>10176.706161780001</v>
      </c>
      <c r="G19" s="168"/>
    </row>
    <row r="20" spans="2:7" x14ac:dyDescent="0.3">
      <c r="D20" s="387">
        <v>2018</v>
      </c>
      <c r="E20" s="388">
        <v>319.79740700000002</v>
      </c>
      <c r="F20" s="417">
        <v>10481.930247</v>
      </c>
      <c r="G20" s="168"/>
    </row>
    <row r="21" spans="2:7" x14ac:dyDescent="0.3">
      <c r="D21" s="387">
        <v>2019</v>
      </c>
      <c r="E21" s="388">
        <v>323.64797499999997</v>
      </c>
      <c r="F21" s="417">
        <v>10793.958471</v>
      </c>
      <c r="G21" s="168"/>
    </row>
    <row r="22" spans="2:7" x14ac:dyDescent="0.3">
      <c r="D22" s="387">
        <v>2020</v>
      </c>
      <c r="E22" s="388">
        <v>332.51054099999999</v>
      </c>
      <c r="F22" s="417">
        <v>11077.317563000001</v>
      </c>
      <c r="G22" s="168"/>
    </row>
    <row r="23" spans="2:7" x14ac:dyDescent="0.3">
      <c r="D23" s="387">
        <v>2021</v>
      </c>
      <c r="E23" s="388">
        <v>352.267875</v>
      </c>
      <c r="F23" s="417">
        <v>11746.978209999999</v>
      </c>
      <c r="G23" s="168"/>
    </row>
    <row r="24" spans="2:7" x14ac:dyDescent="0.3">
      <c r="D24" s="372">
        <v>2022</v>
      </c>
      <c r="E24" s="386">
        <f>365735616/10^6</f>
        <v>365.73561599999999</v>
      </c>
      <c r="F24" s="418">
        <f>12325958304/10^6</f>
        <v>12325.958304</v>
      </c>
    </row>
    <row r="26" spans="2:7" x14ac:dyDescent="0.3">
      <c r="B26" s="123"/>
    </row>
    <row r="27" spans="2:7" x14ac:dyDescent="0.3">
      <c r="B27" s="129"/>
    </row>
  </sheetData>
  <conditionalFormatting sqref="D5:F24">
    <cfRule type="containsText" dxfId="325" priority="3" operator="containsText" text="Extremadura">
      <formula>NOT(ISERROR(SEARCH("Extremadura",D5)))</formula>
    </cfRule>
    <cfRule type="containsText" dxfId="324" priority="4" operator="containsText" text="Total">
      <formula>NOT(ISERROR(SEARCH("Total",D5)))</formula>
    </cfRule>
  </conditionalFormatting>
  <conditionalFormatting sqref="E5:F24">
    <cfRule type="expression" dxfId="323" priority="1">
      <formula>$C5="Extremadura"</formula>
    </cfRule>
    <cfRule type="expression" dxfId="322" priority="2">
      <formula>$C5="Total"</formula>
    </cfRule>
  </conditionalFormatting>
  <hyperlinks>
    <hyperlink ref="A1" location="ÍNDICE!A1" display="ÍNDICE" xr:uid="{227C1EA7-CE94-45F2-9C03-2230FFA10BF1}"/>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7F248-0FE8-412B-8852-9235FD4F9386}">
  <sheetPr codeName="Hoja21"/>
  <dimension ref="A1:G28"/>
  <sheetViews>
    <sheetView showGridLines="0" zoomScaleNormal="100" workbookViewId="0"/>
  </sheetViews>
  <sheetFormatPr baseColWidth="10" defaultColWidth="11.42578125" defaultRowHeight="14.25" x14ac:dyDescent="0.3"/>
  <cols>
    <col min="1" max="1" width="11.42578125" style="126"/>
    <col min="2" max="2" width="90.7109375" style="126" customWidth="1"/>
    <col min="3" max="3" width="11.42578125" style="126" customWidth="1"/>
    <col min="4" max="4" width="10.7109375" style="126" customWidth="1"/>
    <col min="5" max="6" width="14.140625" style="126" customWidth="1"/>
    <col min="7" max="16384" width="11.42578125" style="126"/>
  </cols>
  <sheetData>
    <row r="1" spans="1:7" s="15" customFormat="1" ht="15" customHeight="1" x14ac:dyDescent="0.3">
      <c r="A1" s="503" t="s">
        <v>23</v>
      </c>
    </row>
    <row r="2" spans="1:7" s="15" customFormat="1" ht="33" x14ac:dyDescent="0.3">
      <c r="B2" s="138" t="s">
        <v>784</v>
      </c>
      <c r="D2" s="437"/>
      <c r="E2" s="437"/>
      <c r="F2" s="437"/>
    </row>
    <row r="3" spans="1:7" ht="13.35" customHeight="1" x14ac:dyDescent="0.3">
      <c r="B3" s="490" t="s">
        <v>367</v>
      </c>
      <c r="D3" s="433"/>
      <c r="E3" s="433"/>
      <c r="F3" s="433"/>
    </row>
    <row r="4" spans="1:7" x14ac:dyDescent="0.3">
      <c r="B4" s="330"/>
    </row>
    <row r="5" spans="1:7" x14ac:dyDescent="0.3">
      <c r="D5" s="371" t="s">
        <v>26</v>
      </c>
      <c r="E5" s="371" t="s">
        <v>40</v>
      </c>
      <c r="F5" s="371" t="s">
        <v>582</v>
      </c>
    </row>
    <row r="6" spans="1:7" x14ac:dyDescent="0.3">
      <c r="A6" s="120"/>
      <c r="D6" s="369">
        <v>2003</v>
      </c>
      <c r="E6" s="370">
        <v>295.15017869982603</v>
      </c>
      <c r="F6" s="370">
        <v>11265.814005110002</v>
      </c>
    </row>
    <row r="7" spans="1:7" x14ac:dyDescent="0.3">
      <c r="A7" s="120"/>
      <c r="D7" s="365">
        <v>2004</v>
      </c>
      <c r="E7" s="364">
        <v>316.6768587289402</v>
      </c>
      <c r="F7" s="364">
        <v>12219.3803775</v>
      </c>
      <c r="G7" s="168"/>
    </row>
    <row r="8" spans="1:7" x14ac:dyDescent="0.3">
      <c r="D8" s="365">
        <v>2005</v>
      </c>
      <c r="E8" s="364">
        <v>348.79673800059942</v>
      </c>
      <c r="F8" s="364">
        <v>13308.673891999999</v>
      </c>
      <c r="G8" s="168"/>
    </row>
    <row r="9" spans="1:7" x14ac:dyDescent="0.3">
      <c r="D9" s="365">
        <v>2006</v>
      </c>
      <c r="E9" s="364">
        <v>373.08713426578197</v>
      </c>
      <c r="F9" s="364">
        <v>14050.418227</v>
      </c>
      <c r="G9" s="168"/>
    </row>
    <row r="10" spans="1:7" x14ac:dyDescent="0.3">
      <c r="D10" s="365">
        <v>2007</v>
      </c>
      <c r="E10" s="364">
        <v>391.87788625493164</v>
      </c>
      <c r="F10" s="364">
        <v>15009.699311</v>
      </c>
      <c r="G10" s="168"/>
    </row>
    <row r="11" spans="1:7" x14ac:dyDescent="0.3">
      <c r="D11" s="365">
        <v>2008</v>
      </c>
      <c r="E11" s="364">
        <v>428.30862536965242</v>
      </c>
      <c r="F11" s="364">
        <v>16209.868750239999</v>
      </c>
      <c r="G11" s="168"/>
    </row>
    <row r="12" spans="1:7" x14ac:dyDescent="0.3">
      <c r="D12" s="365">
        <v>2009</v>
      </c>
      <c r="E12" s="364">
        <v>460.73363941550667</v>
      </c>
      <c r="F12" s="364">
        <v>17209.269423680002</v>
      </c>
      <c r="G12" s="168"/>
    </row>
    <row r="13" spans="1:7" x14ac:dyDescent="0.3">
      <c r="B13" s="128"/>
      <c r="D13" s="365">
        <v>2010</v>
      </c>
      <c r="E13" s="364">
        <v>452.5413153892485</v>
      </c>
      <c r="F13" s="364">
        <v>16914.294663000001</v>
      </c>
      <c r="G13" s="168"/>
    </row>
    <row r="14" spans="1:7" x14ac:dyDescent="0.3">
      <c r="D14" s="365">
        <v>2011</v>
      </c>
      <c r="E14" s="364">
        <v>444.10884447991566</v>
      </c>
      <c r="F14" s="364">
        <v>16194.797547999999</v>
      </c>
      <c r="G14" s="168"/>
    </row>
    <row r="15" spans="1:7" x14ac:dyDescent="0.3">
      <c r="D15" s="365">
        <v>2012</v>
      </c>
      <c r="E15" s="364">
        <v>413.01309796726741</v>
      </c>
      <c r="F15" s="364">
        <v>15069.719121999999</v>
      </c>
      <c r="G15" s="168"/>
    </row>
    <row r="16" spans="1:7" x14ac:dyDescent="0.3">
      <c r="D16" s="365">
        <v>2013</v>
      </c>
      <c r="E16" s="364">
        <v>411.14724432690366</v>
      </c>
      <c r="F16" s="364">
        <v>14514.343758999999</v>
      </c>
      <c r="G16" s="168"/>
    </row>
    <row r="17" spans="2:7" x14ac:dyDescent="0.3">
      <c r="D17" s="365">
        <v>2014</v>
      </c>
      <c r="E17" s="364">
        <v>429.21986021900784</v>
      </c>
      <c r="F17" s="364">
        <v>14807.94899119</v>
      </c>
      <c r="G17" s="168"/>
    </row>
    <row r="18" spans="2:7" x14ac:dyDescent="0.3">
      <c r="D18" s="365">
        <v>2015</v>
      </c>
      <c r="E18" s="364">
        <v>443.59966399411496</v>
      </c>
      <c r="F18" s="364">
        <v>16414.23595247</v>
      </c>
      <c r="G18" s="168"/>
    </row>
    <row r="19" spans="2:7" x14ac:dyDescent="0.3">
      <c r="D19" s="365">
        <v>2016</v>
      </c>
      <c r="E19" s="364">
        <v>462.81422795851597</v>
      </c>
      <c r="F19" s="364">
        <v>16533.941011770003</v>
      </c>
      <c r="G19" s="168"/>
    </row>
    <row r="20" spans="2:7" x14ac:dyDescent="0.3">
      <c r="D20" s="365">
        <v>2017</v>
      </c>
      <c r="E20" s="364">
        <v>474.17686600000002</v>
      </c>
      <c r="F20" s="364">
        <v>16269.940887780002</v>
      </c>
      <c r="G20" s="168"/>
    </row>
    <row r="21" spans="2:7" x14ac:dyDescent="0.3">
      <c r="D21" s="365">
        <v>2018</v>
      </c>
      <c r="E21" s="364">
        <v>486.89691900000003</v>
      </c>
      <c r="F21" s="364">
        <v>17095.359696</v>
      </c>
      <c r="G21" s="168"/>
    </row>
    <row r="22" spans="2:7" x14ac:dyDescent="0.3">
      <c r="D22" s="365">
        <v>2019</v>
      </c>
      <c r="E22" s="364">
        <v>498.70035599999994</v>
      </c>
      <c r="F22" s="364">
        <v>18167.178105999999</v>
      </c>
      <c r="G22" s="168"/>
    </row>
    <row r="23" spans="2:7" x14ac:dyDescent="0.3">
      <c r="D23" s="365">
        <v>2020</v>
      </c>
      <c r="E23" s="364">
        <v>511.11998399999999</v>
      </c>
      <c r="F23" s="364">
        <v>18968.782256999999</v>
      </c>
      <c r="G23" s="168"/>
    </row>
    <row r="24" spans="2:7" x14ac:dyDescent="0.3">
      <c r="D24" s="365">
        <v>2021</v>
      </c>
      <c r="E24" s="364">
        <v>540.86051799999996</v>
      </c>
      <c r="F24" s="364">
        <v>20296.982032</v>
      </c>
      <c r="G24" s="168"/>
    </row>
    <row r="25" spans="2:7" x14ac:dyDescent="0.3">
      <c r="D25" s="366">
        <v>2022</v>
      </c>
      <c r="E25" s="367">
        <v>558.37761799999998</v>
      </c>
      <c r="F25" s="367">
        <v>21296.128000000001</v>
      </c>
    </row>
    <row r="27" spans="2:7" x14ac:dyDescent="0.3">
      <c r="B27" s="123"/>
    </row>
    <row r="28" spans="2:7" x14ac:dyDescent="0.3">
      <c r="B28" s="129"/>
    </row>
  </sheetData>
  <hyperlinks>
    <hyperlink ref="A1" location="ÍNDICE!A1" display="ÍNDICE" xr:uid="{7DC2E765-A190-4D17-B179-077ECD1AFF60}"/>
  </hyperlink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3FB06E-BE41-4D92-89C8-2D7E158C7215}">
  <sheetPr codeName="Hoja35"/>
  <dimension ref="A1:H27"/>
  <sheetViews>
    <sheetView showGridLines="0" zoomScaleNormal="100" workbookViewId="0"/>
  </sheetViews>
  <sheetFormatPr baseColWidth="10" defaultColWidth="11.42578125" defaultRowHeight="14.25" x14ac:dyDescent="0.3"/>
  <cols>
    <col min="1" max="1" width="11.42578125" style="126"/>
    <col min="2" max="2" width="90.7109375" style="126" customWidth="1"/>
    <col min="3" max="3" width="11.42578125" style="126"/>
    <col min="4" max="5" width="13.28515625" style="126" customWidth="1"/>
    <col min="6" max="16384" width="11.42578125" style="126"/>
  </cols>
  <sheetData>
    <row r="1" spans="1:8" s="15" customFormat="1" ht="15" customHeight="1" x14ac:dyDescent="0.3">
      <c r="A1" s="503" t="s">
        <v>23</v>
      </c>
    </row>
    <row r="2" spans="1:8" s="149" customFormat="1" ht="49.5" x14ac:dyDescent="0.25">
      <c r="B2" s="101" t="s">
        <v>1054</v>
      </c>
      <c r="C2"/>
      <c r="D2" s="434"/>
      <c r="E2" s="434"/>
      <c r="F2" s="434"/>
      <c r="G2" s="434"/>
    </row>
    <row r="3" spans="1:8" ht="13.35" customHeight="1" x14ac:dyDescent="0.3">
      <c r="B3" s="331" t="s">
        <v>1005</v>
      </c>
      <c r="D3" s="433"/>
      <c r="E3" s="433"/>
      <c r="F3" s="433"/>
    </row>
    <row r="4" spans="1:8" x14ac:dyDescent="0.3">
      <c r="D4" s="371" t="s">
        <v>20</v>
      </c>
      <c r="E4" s="371" t="s">
        <v>141</v>
      </c>
    </row>
    <row r="5" spans="1:8" x14ac:dyDescent="0.3">
      <c r="A5" s="120"/>
      <c r="D5" s="387" t="s">
        <v>66</v>
      </c>
      <c r="E5" s="388">
        <v>331.74171293394568</v>
      </c>
      <c r="H5" s="507"/>
    </row>
    <row r="6" spans="1:8" x14ac:dyDescent="0.3">
      <c r="A6" s="120"/>
      <c r="D6" s="387" t="s">
        <v>68</v>
      </c>
      <c r="E6" s="388">
        <v>303.07437311570004</v>
      </c>
      <c r="H6" s="507"/>
    </row>
    <row r="7" spans="1:8" x14ac:dyDescent="0.3">
      <c r="D7" s="387" t="s">
        <v>65</v>
      </c>
      <c r="E7" s="388">
        <v>297.2277618769171</v>
      </c>
      <c r="H7" s="507"/>
    </row>
    <row r="8" spans="1:8" x14ac:dyDescent="0.3">
      <c r="D8" s="387" t="s">
        <v>69</v>
      </c>
      <c r="E8" s="388">
        <v>296.54985551229714</v>
      </c>
      <c r="H8" s="507"/>
    </row>
    <row r="9" spans="1:8" x14ac:dyDescent="0.3">
      <c r="D9" s="387" t="s">
        <v>67</v>
      </c>
      <c r="E9" s="388">
        <v>291.74506391770916</v>
      </c>
      <c r="H9" s="507"/>
    </row>
    <row r="10" spans="1:8" x14ac:dyDescent="0.3">
      <c r="D10" s="387" t="s">
        <v>70</v>
      </c>
      <c r="E10" s="388">
        <v>282.32714071715804</v>
      </c>
      <c r="H10" s="507"/>
    </row>
    <row r="11" spans="1:8" x14ac:dyDescent="0.3">
      <c r="D11" s="387" t="s">
        <v>73</v>
      </c>
      <c r="E11" s="388">
        <v>280.78857073381164</v>
      </c>
      <c r="H11" s="507"/>
    </row>
    <row r="12" spans="1:8" x14ac:dyDescent="0.3">
      <c r="B12" s="128"/>
      <c r="D12" s="387" t="s">
        <v>76</v>
      </c>
      <c r="E12" s="388">
        <v>278.37434954296822</v>
      </c>
      <c r="H12" s="507"/>
    </row>
    <row r="13" spans="1:8" x14ac:dyDescent="0.3">
      <c r="D13" s="387" t="s">
        <v>74</v>
      </c>
      <c r="E13" s="388">
        <v>273.42895929401419</v>
      </c>
      <c r="H13" s="507"/>
    </row>
    <row r="14" spans="1:8" x14ac:dyDescent="0.3">
      <c r="D14" s="387" t="s">
        <v>75</v>
      </c>
      <c r="E14" s="388">
        <v>272.40989671637942</v>
      </c>
      <c r="H14" s="507"/>
    </row>
    <row r="15" spans="1:8" x14ac:dyDescent="0.3">
      <c r="D15" s="387" t="s">
        <v>72</v>
      </c>
      <c r="E15" s="388">
        <v>263.3936078593984</v>
      </c>
      <c r="H15" s="507"/>
    </row>
    <row r="16" spans="1:8" x14ac:dyDescent="0.3">
      <c r="D16" s="387" t="s">
        <v>596</v>
      </c>
      <c r="E16" s="388">
        <v>260.29617408099364</v>
      </c>
      <c r="H16" s="507"/>
    </row>
    <row r="17" spans="2:8" x14ac:dyDescent="0.3">
      <c r="D17" s="387" t="s">
        <v>77</v>
      </c>
      <c r="E17" s="388">
        <v>252.89362029966287</v>
      </c>
      <c r="H17" s="507"/>
    </row>
    <row r="18" spans="2:8" x14ac:dyDescent="0.3">
      <c r="D18" s="387" t="s">
        <v>71</v>
      </c>
      <c r="E18" s="388">
        <v>226.60699122845466</v>
      </c>
      <c r="H18" s="507"/>
    </row>
    <row r="19" spans="2:8" x14ac:dyDescent="0.3">
      <c r="D19" s="387" t="s">
        <v>81</v>
      </c>
      <c r="E19" s="388">
        <v>226.48082523557846</v>
      </c>
      <c r="H19" s="507"/>
    </row>
    <row r="20" spans="2:8" x14ac:dyDescent="0.3">
      <c r="D20" s="387" t="s">
        <v>78</v>
      </c>
      <c r="E20" s="388">
        <v>225.85640332079211</v>
      </c>
      <c r="H20" s="507"/>
    </row>
    <row r="21" spans="2:8" x14ac:dyDescent="0.3">
      <c r="D21" s="387" t="s">
        <v>79</v>
      </c>
      <c r="E21" s="388">
        <v>224.9121913013503</v>
      </c>
      <c r="H21" s="507"/>
    </row>
    <row r="22" spans="2:8" x14ac:dyDescent="0.3">
      <c r="D22" s="387" t="s">
        <v>38</v>
      </c>
      <c r="E22" s="388">
        <v>224.1236321362683</v>
      </c>
      <c r="H22" s="507"/>
    </row>
    <row r="23" spans="2:8" x14ac:dyDescent="0.3">
      <c r="D23" s="387" t="s">
        <v>80</v>
      </c>
      <c r="E23" s="388">
        <v>219.11206340344731</v>
      </c>
      <c r="H23" s="507"/>
    </row>
    <row r="24" spans="2:8" x14ac:dyDescent="0.3">
      <c r="D24" s="372" t="s">
        <v>43</v>
      </c>
      <c r="E24" s="386">
        <v>204.61272713487833</v>
      </c>
      <c r="H24" s="507"/>
    </row>
    <row r="26" spans="2:8" x14ac:dyDescent="0.3">
      <c r="B26" s="123"/>
    </row>
    <row r="27" spans="2:8" x14ac:dyDescent="0.3">
      <c r="B27" s="129"/>
    </row>
  </sheetData>
  <autoFilter ref="D4:E4" xr:uid="{F93FB06E-BE41-4D92-89C8-2D7E158C7215}">
    <sortState xmlns:xlrd2="http://schemas.microsoft.com/office/spreadsheetml/2017/richdata2" ref="D5:E24">
      <sortCondition descending="1" ref="E4"/>
    </sortState>
  </autoFilter>
  <conditionalFormatting sqref="D6:D24">
    <cfRule type="containsText" dxfId="321" priority="7" operator="containsText" text="Extremadura">
      <formula>NOT(ISERROR(SEARCH("Extremadura",D6)))</formula>
    </cfRule>
    <cfRule type="containsText" dxfId="320" priority="8" operator="containsText" text="Total">
      <formula>NOT(ISERROR(SEARCH("Total",D6)))</formula>
    </cfRule>
  </conditionalFormatting>
  <conditionalFormatting sqref="D5:E24">
    <cfRule type="containsText" dxfId="319" priority="3" operator="containsText" text="Extremadura">
      <formula>NOT(ISERROR(SEARCH("Extremadura",D5)))</formula>
    </cfRule>
    <cfRule type="containsText" dxfId="318" priority="4" operator="containsText" text="Total">
      <formula>NOT(ISERROR(SEARCH("Total",D5)))</formula>
    </cfRule>
  </conditionalFormatting>
  <conditionalFormatting sqref="E5:E24">
    <cfRule type="expression" dxfId="317" priority="1">
      <formula>$C5="Extremadura"</formula>
    </cfRule>
    <cfRule type="expression" dxfId="316" priority="2">
      <formula>$C5="Total"</formula>
    </cfRule>
  </conditionalFormatting>
  <hyperlinks>
    <hyperlink ref="A1" location="ÍNDICE!A1" display="ÍNDICE" xr:uid="{6625ED58-9384-48C0-A21B-124AAE60C88D}"/>
  </hyperlinks>
  <pageMargins left="0.7" right="0.7" top="0.75" bottom="0.75" header="0.3" footer="0.3"/>
  <pageSetup paperSize="9"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7A8F6-7E2F-4D2E-921F-E702E6E6C200}">
  <sheetPr codeName="Hoja34"/>
  <dimension ref="A1:H32"/>
  <sheetViews>
    <sheetView showGridLines="0" zoomScaleNormal="100" workbookViewId="0"/>
  </sheetViews>
  <sheetFormatPr baseColWidth="10" defaultColWidth="11.42578125" defaultRowHeight="14.25" x14ac:dyDescent="0.3"/>
  <cols>
    <col min="1" max="1" width="11.42578125" style="126"/>
    <col min="2" max="2" width="90.7109375" style="126" customWidth="1"/>
    <col min="3" max="3" width="11.42578125" style="126"/>
    <col min="4" max="4" width="8.28515625" style="126" customWidth="1"/>
    <col min="5" max="5" width="12.7109375" style="126" bestFit="1" customWidth="1"/>
    <col min="6" max="6" width="12.7109375" style="126" customWidth="1"/>
    <col min="7" max="16384" width="11.42578125" style="126"/>
  </cols>
  <sheetData>
    <row r="1" spans="1:8" s="15" customFormat="1" ht="15" customHeight="1" x14ac:dyDescent="0.3">
      <c r="A1" s="503" t="s">
        <v>23</v>
      </c>
    </row>
    <row r="2" spans="1:8" s="149" customFormat="1" ht="49.5" x14ac:dyDescent="0.25">
      <c r="B2" s="101" t="s">
        <v>1055</v>
      </c>
      <c r="D2" s="434"/>
      <c r="E2" s="434"/>
      <c r="F2" s="434"/>
    </row>
    <row r="3" spans="1:8" ht="13.35" customHeight="1" x14ac:dyDescent="0.3">
      <c r="B3" s="330" t="s">
        <v>1005</v>
      </c>
      <c r="D3" s="433"/>
      <c r="E3" s="433"/>
      <c r="F3" s="433"/>
    </row>
    <row r="4" spans="1:8" ht="17.25" customHeight="1" x14ac:dyDescent="0.3">
      <c r="D4" s="371" t="s">
        <v>26</v>
      </c>
      <c r="E4" s="371" t="s">
        <v>40</v>
      </c>
      <c r="F4" s="371" t="s">
        <v>582</v>
      </c>
    </row>
    <row r="5" spans="1:8" ht="13.5" customHeight="1" x14ac:dyDescent="0.3">
      <c r="A5" s="120"/>
      <c r="D5" s="387">
        <v>2003</v>
      </c>
      <c r="E5" s="388">
        <v>219.29840321058626</v>
      </c>
      <c r="F5" s="388">
        <v>209.31794912473393</v>
      </c>
      <c r="H5" s="507"/>
    </row>
    <row r="6" spans="1:8" x14ac:dyDescent="0.3">
      <c r="A6" s="120"/>
      <c r="D6" s="387">
        <v>2004</v>
      </c>
      <c r="E6" s="388">
        <v>233.14543780777061</v>
      </c>
      <c r="F6" s="388">
        <v>220.27459220961941</v>
      </c>
      <c r="H6" s="507"/>
    </row>
    <row r="7" spans="1:8" x14ac:dyDescent="0.3">
      <c r="D7" s="387">
        <v>2005</v>
      </c>
      <c r="E7" s="388">
        <v>243.59509412385404</v>
      </c>
      <c r="F7" s="388">
        <v>227.87727831782198</v>
      </c>
      <c r="H7" s="507"/>
    </row>
    <row r="8" spans="1:8" x14ac:dyDescent="0.3">
      <c r="D8" s="387">
        <v>2006</v>
      </c>
      <c r="E8" s="388">
        <v>258.05419991195583</v>
      </c>
      <c r="F8" s="388">
        <v>237.89540793206484</v>
      </c>
      <c r="H8" s="507"/>
    </row>
    <row r="9" spans="1:8" x14ac:dyDescent="0.3">
      <c r="D9" s="387">
        <v>2007</v>
      </c>
      <c r="E9" s="388">
        <v>271.19334464504192</v>
      </c>
      <c r="F9" s="388">
        <v>247.58729741508421</v>
      </c>
      <c r="H9" s="507"/>
    </row>
    <row r="10" spans="1:8" x14ac:dyDescent="0.3">
      <c r="D10" s="387">
        <v>2008</v>
      </c>
      <c r="E10" s="388">
        <v>286.54092744017998</v>
      </c>
      <c r="F10" s="388">
        <v>259.34836022462235</v>
      </c>
      <c r="H10" s="507"/>
    </row>
    <row r="11" spans="1:8" x14ac:dyDescent="0.3">
      <c r="D11" s="387">
        <v>2009</v>
      </c>
      <c r="E11" s="388">
        <v>311.36381927808645</v>
      </c>
      <c r="F11" s="388">
        <v>267.5254469278924</v>
      </c>
      <c r="H11" s="507"/>
    </row>
    <row r="12" spans="1:8" x14ac:dyDescent="0.3">
      <c r="B12" s="128"/>
      <c r="D12" s="387">
        <v>2010</v>
      </c>
      <c r="E12" s="388">
        <v>309.59795835053529</v>
      </c>
      <c r="F12" s="388">
        <v>259.62176682174396</v>
      </c>
      <c r="H12" s="507"/>
    </row>
    <row r="13" spans="1:8" x14ac:dyDescent="0.3">
      <c r="D13" s="387">
        <v>2011</v>
      </c>
      <c r="E13" s="388">
        <v>282.40205110751225</v>
      </c>
      <c r="F13" s="388">
        <v>235.96705175480781</v>
      </c>
      <c r="H13" s="507"/>
    </row>
    <row r="14" spans="1:8" x14ac:dyDescent="0.3">
      <c r="D14" s="387">
        <v>2012</v>
      </c>
      <c r="E14" s="388">
        <v>248.3985614651863</v>
      </c>
      <c r="F14" s="388">
        <v>206.7252047283207</v>
      </c>
      <c r="H14" s="507"/>
    </row>
    <row r="15" spans="1:8" x14ac:dyDescent="0.3">
      <c r="D15" s="387">
        <v>2013</v>
      </c>
      <c r="E15" s="388">
        <v>235.55294381774974</v>
      </c>
      <c r="F15" s="388">
        <v>194.85025703493631</v>
      </c>
      <c r="H15" s="507"/>
    </row>
    <row r="16" spans="1:8" x14ac:dyDescent="0.3">
      <c r="D16" s="387">
        <v>2014</v>
      </c>
      <c r="E16" s="388">
        <v>253.5637236717188</v>
      </c>
      <c r="F16" s="388">
        <v>200.13230076490643</v>
      </c>
      <c r="H16" s="507"/>
    </row>
    <row r="17" spans="2:8" x14ac:dyDescent="0.3">
      <c r="D17" s="387">
        <v>2015</v>
      </c>
      <c r="E17" s="388">
        <v>263.06180274347588</v>
      </c>
      <c r="F17" s="388">
        <v>204.50953962157524</v>
      </c>
      <c r="H17" s="507"/>
    </row>
    <row r="18" spans="2:8" x14ac:dyDescent="0.3">
      <c r="D18" s="387">
        <v>2016</v>
      </c>
      <c r="E18" s="388">
        <v>273.67500101013474</v>
      </c>
      <c r="F18" s="388">
        <v>212.91683459563532</v>
      </c>
      <c r="H18" s="507"/>
    </row>
    <row r="19" spans="2:8" x14ac:dyDescent="0.3">
      <c r="D19" s="387">
        <v>2017</v>
      </c>
      <c r="E19" s="388">
        <v>278.79170942797111</v>
      </c>
      <c r="F19" s="388">
        <v>218.51492056988417</v>
      </c>
      <c r="H19" s="507"/>
    </row>
    <row r="20" spans="2:8" x14ac:dyDescent="0.3">
      <c r="D20" s="387">
        <v>2018</v>
      </c>
      <c r="E20" s="388">
        <v>284.87767175198519</v>
      </c>
      <c r="F20" s="388">
        <v>224.3420838243658</v>
      </c>
      <c r="H20" s="507"/>
    </row>
    <row r="21" spans="2:8" x14ac:dyDescent="0.3">
      <c r="D21" s="387">
        <v>2019</v>
      </c>
      <c r="E21" s="388">
        <v>289.08755750078154</v>
      </c>
      <c r="F21" s="388">
        <v>229.53071045110465</v>
      </c>
      <c r="H21" s="507"/>
    </row>
    <row r="22" spans="2:8" x14ac:dyDescent="0.3">
      <c r="D22" s="387">
        <v>2020</v>
      </c>
      <c r="E22" s="388">
        <v>297.33439535725944</v>
      </c>
      <c r="F22" s="388">
        <v>233.44852344195809</v>
      </c>
      <c r="H22" s="507"/>
    </row>
    <row r="23" spans="2:8" x14ac:dyDescent="0.3">
      <c r="D23" s="387">
        <v>2021</v>
      </c>
      <c r="E23" s="388">
        <v>316.61454438580347</v>
      </c>
      <c r="F23" s="388">
        <v>247.90443048056366</v>
      </c>
      <c r="H23" s="507"/>
    </row>
    <row r="24" spans="2:8" x14ac:dyDescent="0.3">
      <c r="D24" s="372">
        <v>2022</v>
      </c>
      <c r="E24" s="386">
        <v>331.74171293394562</v>
      </c>
      <c r="F24" s="386">
        <v>260.2961676189704</v>
      </c>
      <c r="H24" s="507"/>
    </row>
    <row r="26" spans="2:8" x14ac:dyDescent="0.3">
      <c r="B26" s="123"/>
    </row>
    <row r="27" spans="2:8" x14ac:dyDescent="0.3">
      <c r="B27" s="129"/>
    </row>
    <row r="31" spans="2:8" x14ac:dyDescent="0.3">
      <c r="B31" s="49"/>
    </row>
    <row r="32" spans="2:8" x14ac:dyDescent="0.3">
      <c r="B32" s="49"/>
    </row>
  </sheetData>
  <conditionalFormatting sqref="D5:F24">
    <cfRule type="containsText" dxfId="315" priority="3" operator="containsText" text="Extremadura">
      <formula>NOT(ISERROR(SEARCH("Extremadura",D5)))</formula>
    </cfRule>
    <cfRule type="containsText" dxfId="314" priority="4" operator="containsText" text="Total">
      <formula>NOT(ISERROR(SEARCH("Total",D5)))</formula>
    </cfRule>
  </conditionalFormatting>
  <conditionalFormatting sqref="E5:F24">
    <cfRule type="expression" dxfId="313" priority="1">
      <formula>$C5="Extremadura"</formula>
    </cfRule>
    <cfRule type="expression" dxfId="312" priority="2">
      <formula>$C5="Total"</formula>
    </cfRule>
  </conditionalFormatting>
  <hyperlinks>
    <hyperlink ref="A1" location="ÍNDICE!A1" display="ÍNDICE" xr:uid="{F5C380F8-CC09-46E3-83E5-E61B6492F3EE}"/>
  </hyperlinks>
  <pageMargins left="0.7" right="0.7" top="0.75" bottom="0.75" header="0.3" footer="0.3"/>
  <pageSetup paperSize="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3E98A3-A8FC-4B98-98B1-4E09B94E34BA}">
  <sheetPr codeName="Sheet5"/>
  <dimension ref="A1:F27"/>
  <sheetViews>
    <sheetView zoomScaleNormal="100" workbookViewId="0"/>
  </sheetViews>
  <sheetFormatPr baseColWidth="10" defaultColWidth="11.42578125" defaultRowHeight="14.25" x14ac:dyDescent="0.3"/>
  <cols>
    <col min="1" max="1" width="11.42578125" style="32"/>
    <col min="2" max="2" width="90.7109375" style="32" customWidth="1"/>
    <col min="3" max="3" width="11.42578125" style="32" customWidth="1"/>
    <col min="4" max="5" width="13.7109375" style="32" customWidth="1"/>
    <col min="6" max="16384" width="11.42578125" style="32"/>
  </cols>
  <sheetData>
    <row r="1" spans="1:6" s="31" customFormat="1" ht="15" customHeight="1" x14ac:dyDescent="0.3">
      <c r="A1" s="503" t="s">
        <v>23</v>
      </c>
    </row>
    <row r="2" spans="1:6" s="146" customFormat="1" ht="33" x14ac:dyDescent="0.25">
      <c r="B2" s="141" t="s">
        <v>1056</v>
      </c>
      <c r="D2" s="435"/>
      <c r="E2" s="435"/>
      <c r="F2" s="435"/>
    </row>
    <row r="3" spans="1:6" ht="13.35" customHeight="1" x14ac:dyDescent="0.3">
      <c r="B3" s="332" t="s">
        <v>1006</v>
      </c>
      <c r="D3" s="436"/>
      <c r="E3" s="436"/>
      <c r="F3" s="436"/>
    </row>
    <row r="4" spans="1:6" x14ac:dyDescent="0.3">
      <c r="D4" s="371" t="s">
        <v>20</v>
      </c>
      <c r="E4" s="371" t="s">
        <v>141</v>
      </c>
    </row>
    <row r="5" spans="1:6" x14ac:dyDescent="0.3">
      <c r="A5" s="120"/>
      <c r="D5" s="387" t="s">
        <v>43</v>
      </c>
      <c r="E5" s="388">
        <v>13.174903909679982</v>
      </c>
    </row>
    <row r="6" spans="1:6" x14ac:dyDescent="0.3">
      <c r="A6" s="120"/>
      <c r="D6" s="387" t="s">
        <v>38</v>
      </c>
      <c r="E6" s="388">
        <v>12.757569654632709</v>
      </c>
    </row>
    <row r="7" spans="1:6" x14ac:dyDescent="0.3">
      <c r="D7" s="387" t="s">
        <v>80</v>
      </c>
      <c r="E7" s="388">
        <v>12.212146481261303</v>
      </c>
    </row>
    <row r="8" spans="1:6" x14ac:dyDescent="0.3">
      <c r="D8" s="387" t="s">
        <v>66</v>
      </c>
      <c r="E8" s="388">
        <v>12.040599105829786</v>
      </c>
    </row>
    <row r="9" spans="1:6" x14ac:dyDescent="0.3">
      <c r="D9" s="387" t="s">
        <v>78</v>
      </c>
      <c r="E9" s="388">
        <v>11.936125934068452</v>
      </c>
      <c r="F9" s="276"/>
    </row>
    <row r="10" spans="1:6" x14ac:dyDescent="0.3">
      <c r="C10" s="276"/>
      <c r="D10" s="387" t="s">
        <v>73</v>
      </c>
      <c r="E10" s="388">
        <v>11.934934958860357</v>
      </c>
    </row>
    <row r="11" spans="1:6" x14ac:dyDescent="0.3">
      <c r="D11" s="387" t="s">
        <v>68</v>
      </c>
      <c r="E11" s="388">
        <v>11.811447844149461</v>
      </c>
    </row>
    <row r="12" spans="1:6" x14ac:dyDescent="0.3">
      <c r="B12" s="121"/>
      <c r="D12" s="387" t="s">
        <v>77</v>
      </c>
      <c r="E12" s="388">
        <v>11.77334304313257</v>
      </c>
    </row>
    <row r="13" spans="1:6" x14ac:dyDescent="0.3">
      <c r="D13" s="387" t="s">
        <v>72</v>
      </c>
      <c r="E13" s="388">
        <v>11.766464107958242</v>
      </c>
    </row>
    <row r="14" spans="1:6" x14ac:dyDescent="0.3">
      <c r="D14" s="387" t="s">
        <v>67</v>
      </c>
      <c r="E14" s="388">
        <v>11.692034675448916</v>
      </c>
    </row>
    <row r="15" spans="1:6" x14ac:dyDescent="0.3">
      <c r="D15" s="387" t="s">
        <v>69</v>
      </c>
      <c r="E15" s="388">
        <v>11.619636886827553</v>
      </c>
    </row>
    <row r="16" spans="1:6" x14ac:dyDescent="0.3">
      <c r="D16" s="387" t="s">
        <v>70</v>
      </c>
      <c r="E16" s="388">
        <v>11.527229096811183</v>
      </c>
    </row>
    <row r="17" spans="2:5" x14ac:dyDescent="0.3">
      <c r="D17" s="387" t="s">
        <v>81</v>
      </c>
      <c r="E17" s="388">
        <v>11.50287177753976</v>
      </c>
    </row>
    <row r="18" spans="2:5" x14ac:dyDescent="0.3">
      <c r="D18" s="387" t="s">
        <v>76</v>
      </c>
      <c r="E18" s="388">
        <v>11.436758728141633</v>
      </c>
    </row>
    <row r="19" spans="2:5" x14ac:dyDescent="0.3">
      <c r="D19" s="387" t="s">
        <v>65</v>
      </c>
      <c r="E19" s="388">
        <v>11.393348252190068</v>
      </c>
    </row>
    <row r="20" spans="2:5" x14ac:dyDescent="0.3">
      <c r="D20" s="387" t="s">
        <v>596</v>
      </c>
      <c r="E20" s="388">
        <v>11.349010262412692</v>
      </c>
    </row>
    <row r="21" spans="2:5" x14ac:dyDescent="0.3">
      <c r="D21" s="387" t="s">
        <v>71</v>
      </c>
      <c r="E21" s="388">
        <v>11.318101811014529</v>
      </c>
    </row>
    <row r="22" spans="2:5" x14ac:dyDescent="0.3">
      <c r="D22" s="387" t="s">
        <v>74</v>
      </c>
      <c r="E22" s="388">
        <v>11.203875907694407</v>
      </c>
    </row>
    <row r="23" spans="2:5" x14ac:dyDescent="0.3">
      <c r="D23" s="387" t="s">
        <v>79</v>
      </c>
      <c r="E23" s="388">
        <v>10.829539900911479</v>
      </c>
    </row>
    <row r="24" spans="2:5" x14ac:dyDescent="0.3">
      <c r="D24" s="372" t="s">
        <v>75</v>
      </c>
      <c r="E24" s="386">
        <v>10.817349652803934</v>
      </c>
    </row>
    <row r="26" spans="2:5" x14ac:dyDescent="0.3">
      <c r="B26" s="123"/>
    </row>
    <row r="27" spans="2:5" x14ac:dyDescent="0.3">
      <c r="B27" s="125"/>
    </row>
  </sheetData>
  <autoFilter ref="D4:E4" xr:uid="{683E98A3-A8FC-4B98-98B1-4E09B94E34BA}">
    <sortState xmlns:xlrd2="http://schemas.microsoft.com/office/spreadsheetml/2017/richdata2" ref="D5:E24">
      <sortCondition descending="1" ref="E4"/>
    </sortState>
  </autoFilter>
  <conditionalFormatting sqref="D5:E24">
    <cfRule type="containsText" dxfId="311" priority="7" operator="containsText" text="Extremadura">
      <formula>NOT(ISERROR(SEARCH("Extremadura",D5)))</formula>
    </cfRule>
    <cfRule type="containsText" dxfId="310" priority="8" operator="containsText" text="Total">
      <formula>NOT(ISERROR(SEARCH("Total",D5)))</formula>
    </cfRule>
  </conditionalFormatting>
  <conditionalFormatting sqref="E5:E17 E20:E24">
    <cfRule type="expression" dxfId="309" priority="1">
      <formula>$C5="Extremadura"</formula>
    </cfRule>
    <cfRule type="expression" dxfId="308" priority="2">
      <formula>$C5="Total"</formula>
    </cfRule>
  </conditionalFormatting>
  <conditionalFormatting sqref="E17">
    <cfRule type="expression" dxfId="307" priority="361">
      <formula>$C19="Extremadura"</formula>
    </cfRule>
    <cfRule type="expression" dxfId="306" priority="362">
      <formula>$C19="Total"</formula>
    </cfRule>
  </conditionalFormatting>
  <conditionalFormatting sqref="E18:E19">
    <cfRule type="expression" dxfId="305" priority="353">
      <formula>$C17="Extremadura"</formula>
    </cfRule>
    <cfRule type="expression" dxfId="304" priority="354">
      <formula>$C17="Total"</formula>
    </cfRule>
  </conditionalFormatting>
  <hyperlinks>
    <hyperlink ref="A1" location="ÍNDICE!A1" display="ÍNDICE" xr:uid="{37C20001-3711-4487-B76F-DC84C5AD2662}"/>
  </hyperlinks>
  <pageMargins left="0.7" right="0.7" top="0.75" bottom="0.75" header="0.3" footer="0.3"/>
  <pageSetup paperSize="9"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950E8-256D-4C11-9C05-791A34178CC8}">
  <sheetPr codeName="Sheet6"/>
  <dimension ref="A1:G27"/>
  <sheetViews>
    <sheetView zoomScaleNormal="100" workbookViewId="0"/>
  </sheetViews>
  <sheetFormatPr baseColWidth="10" defaultColWidth="11.42578125" defaultRowHeight="14.25" x14ac:dyDescent="0.3"/>
  <cols>
    <col min="1" max="1" width="11.42578125" style="32"/>
    <col min="2" max="2" width="90.7109375" style="32" customWidth="1"/>
    <col min="3" max="3" width="11.42578125" style="32"/>
    <col min="4" max="4" width="12.42578125" style="32" bestFit="1" customWidth="1"/>
    <col min="5" max="5" width="15.42578125" style="32" customWidth="1"/>
    <col min="6" max="16384" width="11.42578125" style="32"/>
  </cols>
  <sheetData>
    <row r="1" spans="1:7" s="31" customFormat="1" ht="15" customHeight="1" x14ac:dyDescent="0.3">
      <c r="A1" s="503" t="s">
        <v>23</v>
      </c>
    </row>
    <row r="2" spans="1:7" s="146" customFormat="1" ht="33" x14ac:dyDescent="0.25">
      <c r="B2" s="141" t="s">
        <v>1057</v>
      </c>
      <c r="C2"/>
      <c r="D2" s="435"/>
      <c r="E2" s="435"/>
      <c r="F2" s="435"/>
      <c r="G2" s="435"/>
    </row>
    <row r="3" spans="1:7" ht="13.35" customHeight="1" x14ac:dyDescent="0.3">
      <c r="B3" s="332" t="s">
        <v>1006</v>
      </c>
      <c r="D3" s="436"/>
      <c r="E3" s="436"/>
      <c r="F3" s="436"/>
    </row>
    <row r="4" spans="1:7" ht="27" x14ac:dyDescent="0.3">
      <c r="D4" s="371" t="s">
        <v>20</v>
      </c>
      <c r="E4" s="371" t="s">
        <v>123</v>
      </c>
    </row>
    <row r="5" spans="1:7" x14ac:dyDescent="0.3">
      <c r="A5" s="120"/>
      <c r="D5" s="387" t="s">
        <v>66</v>
      </c>
      <c r="E5" s="388">
        <v>27.551927442989431</v>
      </c>
    </row>
    <row r="6" spans="1:7" x14ac:dyDescent="0.3">
      <c r="A6" s="120"/>
      <c r="D6" s="387" t="s">
        <v>65</v>
      </c>
      <c r="E6" s="388">
        <v>26.087832593002936</v>
      </c>
    </row>
    <row r="7" spans="1:7" x14ac:dyDescent="0.3">
      <c r="D7" s="387" t="s">
        <v>68</v>
      </c>
      <c r="E7" s="388">
        <v>25.659375303919344</v>
      </c>
    </row>
    <row r="8" spans="1:7" x14ac:dyDescent="0.3">
      <c r="D8" s="387" t="s">
        <v>69</v>
      </c>
      <c r="E8" s="388">
        <v>25.521439129348089</v>
      </c>
    </row>
    <row r="9" spans="1:7" x14ac:dyDescent="0.3">
      <c r="D9" s="387" t="s">
        <v>75</v>
      </c>
      <c r="E9" s="388">
        <v>25.182683879111632</v>
      </c>
    </row>
    <row r="10" spans="1:7" x14ac:dyDescent="0.3">
      <c r="C10" s="276"/>
      <c r="D10" s="387" t="s">
        <v>67</v>
      </c>
      <c r="E10" s="388">
        <v>24.952463109805787</v>
      </c>
    </row>
    <row r="11" spans="1:7" x14ac:dyDescent="0.3">
      <c r="D11" s="387" t="s">
        <v>70</v>
      </c>
      <c r="E11" s="388">
        <v>24.492194815079991</v>
      </c>
    </row>
    <row r="12" spans="1:7" x14ac:dyDescent="0.3">
      <c r="B12" s="121"/>
      <c r="D12" s="387" t="s">
        <v>74</v>
      </c>
      <c r="E12" s="388">
        <v>24.404854315302913</v>
      </c>
    </row>
    <row r="13" spans="1:7" x14ac:dyDescent="0.3">
      <c r="D13" s="387" t="s">
        <v>76</v>
      </c>
      <c r="E13" s="388">
        <v>24.340318455612067</v>
      </c>
    </row>
    <row r="14" spans="1:7" x14ac:dyDescent="0.3">
      <c r="D14" s="387" t="s">
        <v>73</v>
      </c>
      <c r="E14" s="388">
        <v>23.526610886585306</v>
      </c>
    </row>
    <row r="15" spans="1:7" x14ac:dyDescent="0.3">
      <c r="D15" s="387" t="s">
        <v>596</v>
      </c>
      <c r="E15" s="388">
        <v>22.935583637903694</v>
      </c>
    </row>
    <row r="16" spans="1:7" x14ac:dyDescent="0.3">
      <c r="D16" s="387" t="s">
        <v>72</v>
      </c>
      <c r="E16" s="388">
        <v>22.385111231610544</v>
      </c>
    </row>
    <row r="17" spans="2:5" x14ac:dyDescent="0.3">
      <c r="D17" s="387" t="s">
        <v>77</v>
      </c>
      <c r="E17" s="388">
        <v>21.48018785940129</v>
      </c>
    </row>
    <row r="18" spans="2:5" x14ac:dyDescent="0.3">
      <c r="D18" s="387" t="s">
        <v>79</v>
      </c>
      <c r="E18" s="388">
        <v>20.768397675179195</v>
      </c>
    </row>
    <row r="19" spans="2:5" x14ac:dyDescent="0.3">
      <c r="D19" s="387" t="s">
        <v>71</v>
      </c>
      <c r="E19" s="388">
        <v>20.021642764153764</v>
      </c>
    </row>
    <row r="20" spans="2:5" x14ac:dyDescent="0.3">
      <c r="D20" s="387" t="s">
        <v>81</v>
      </c>
      <c r="E20" s="388">
        <v>19.68906805323169</v>
      </c>
    </row>
    <row r="21" spans="2:5" x14ac:dyDescent="0.3">
      <c r="D21" s="387" t="s">
        <v>78</v>
      </c>
      <c r="E21" s="388">
        <v>18.922086158302495</v>
      </c>
    </row>
    <row r="22" spans="2:5" x14ac:dyDescent="0.3">
      <c r="D22" s="387" t="s">
        <v>80</v>
      </c>
      <c r="E22" s="388">
        <v>17.942141763502399</v>
      </c>
    </row>
    <row r="23" spans="2:5" x14ac:dyDescent="0.3">
      <c r="D23" s="387" t="s">
        <v>38</v>
      </c>
      <c r="E23" s="388">
        <v>17.321816984503599</v>
      </c>
    </row>
    <row r="24" spans="2:5" x14ac:dyDescent="0.3">
      <c r="D24" s="372" t="s">
        <v>43</v>
      </c>
      <c r="E24" s="386">
        <v>15.312952286460156</v>
      </c>
    </row>
    <row r="26" spans="2:5" x14ac:dyDescent="0.3">
      <c r="B26" s="123"/>
    </row>
    <row r="27" spans="2:5" x14ac:dyDescent="0.3">
      <c r="B27" s="125"/>
    </row>
  </sheetData>
  <autoFilter ref="D4:E4" xr:uid="{BA0950E8-256D-4C11-9C05-791A34178CC8}">
    <sortState xmlns:xlrd2="http://schemas.microsoft.com/office/spreadsheetml/2017/richdata2" ref="D5:E24">
      <sortCondition descending="1" ref="E4"/>
    </sortState>
  </autoFilter>
  <conditionalFormatting sqref="D5:E24">
    <cfRule type="containsText" dxfId="303" priority="3" operator="containsText" text="Extremadura">
      <formula>NOT(ISERROR(SEARCH("Extremadura",D5)))</formula>
    </cfRule>
    <cfRule type="containsText" dxfId="302" priority="4" operator="containsText" text="Total">
      <formula>NOT(ISERROR(SEARCH("Total",D5)))</formula>
    </cfRule>
  </conditionalFormatting>
  <conditionalFormatting sqref="E5:E24">
    <cfRule type="expression" dxfId="301" priority="1">
      <formula>$C5="Extremadura"</formula>
    </cfRule>
    <cfRule type="expression" dxfId="300" priority="2">
      <formula>$C5="Total"</formula>
    </cfRule>
  </conditionalFormatting>
  <hyperlinks>
    <hyperlink ref="A1" location="ÍNDICE!A1" display="ÍNDICE" xr:uid="{6E859553-1404-428D-BB94-8F22C06DC35A}"/>
  </hyperlinks>
  <pageMargins left="0.7" right="0.7" top="0.75" bottom="0.75" header="0.3" footer="0.3"/>
  <pageSetup paperSize="9"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45E93-411E-4F35-8DEA-3D61AE608339}">
  <sheetPr codeName="Hoja9"/>
  <dimension ref="A1:N49"/>
  <sheetViews>
    <sheetView showGridLines="0" zoomScaleNormal="100" workbookViewId="0"/>
  </sheetViews>
  <sheetFormatPr baseColWidth="10" defaultColWidth="8.85546875" defaultRowHeight="14.25" x14ac:dyDescent="0.3"/>
  <cols>
    <col min="1" max="1" width="8.85546875" style="269"/>
    <col min="2" max="2" width="90.7109375" style="51" customWidth="1"/>
    <col min="3" max="3" width="8.85546875" style="51"/>
    <col min="4" max="4" width="18.85546875" style="269" bestFit="1" customWidth="1"/>
    <col min="5" max="6" width="12.42578125" style="269" bestFit="1" customWidth="1"/>
    <col min="7" max="9" width="8.85546875" style="269"/>
    <col min="10" max="10" width="16.85546875" style="269" bestFit="1" customWidth="1"/>
    <col min="11" max="12" width="10" style="269" bestFit="1" customWidth="1"/>
    <col min="13" max="16384" width="8.85546875" style="269"/>
  </cols>
  <sheetData>
    <row r="1" spans="1:14" s="40" customFormat="1" ht="15" x14ac:dyDescent="0.25">
      <c r="A1" s="503" t="s">
        <v>23</v>
      </c>
      <c r="B1"/>
      <c r="C1"/>
    </row>
    <row r="2" spans="1:14" s="151" customFormat="1" ht="33" customHeight="1" x14ac:dyDescent="0.25">
      <c r="B2" s="141" t="s">
        <v>818</v>
      </c>
      <c r="C2"/>
    </row>
    <row r="3" spans="1:14" ht="12" x14ac:dyDescent="0.2">
      <c r="B3" s="269" t="s">
        <v>861</v>
      </c>
      <c r="C3" s="269"/>
    </row>
    <row r="4" spans="1:14" ht="12" x14ac:dyDescent="0.2">
      <c r="B4" s="269"/>
      <c r="C4" s="269"/>
    </row>
    <row r="5" spans="1:14" ht="27" x14ac:dyDescent="0.3">
      <c r="C5" s="269"/>
      <c r="D5" s="371" t="s">
        <v>120</v>
      </c>
      <c r="E5" s="371" t="s">
        <v>184</v>
      </c>
      <c r="F5" s="371" t="s">
        <v>183</v>
      </c>
      <c r="G5" s="371" t="s">
        <v>593</v>
      </c>
      <c r="H5" s="371" t="s">
        <v>594</v>
      </c>
      <c r="J5" s="371" t="s">
        <v>40</v>
      </c>
      <c r="K5" s="371" t="s">
        <v>184</v>
      </c>
      <c r="L5" s="371" t="s">
        <v>183</v>
      </c>
      <c r="M5" s="371" t="s">
        <v>593</v>
      </c>
      <c r="N5" s="371" t="s">
        <v>594</v>
      </c>
    </row>
    <row r="6" spans="1:14" x14ac:dyDescent="0.2">
      <c r="B6" s="269"/>
      <c r="C6" s="269"/>
      <c r="D6" s="387" t="s">
        <v>213</v>
      </c>
      <c r="E6" s="518">
        <v>919531.70706591872</v>
      </c>
      <c r="F6" s="518">
        <v>868249.81607974961</v>
      </c>
      <c r="G6" s="393">
        <f t="shared" ref="G6:G24" si="0">-E6/SUM($E$6:$F$24)</f>
        <v>-1.9235918475098736E-2</v>
      </c>
      <c r="H6" s="393">
        <f t="shared" ref="H6:H24" si="1">F6/SUM($E$6:$F$24)</f>
        <v>1.8163139508719783E-2</v>
      </c>
      <c r="J6" s="387" t="s">
        <v>194</v>
      </c>
      <c r="K6" s="518">
        <v>19391.236798885184</v>
      </c>
      <c r="L6" s="518">
        <v>18148.186584273215</v>
      </c>
      <c r="M6" s="393">
        <f t="shared" ref="M6:M24" si="2">-K6/SUM($K$6:$L$24)</f>
        <v>-1.8462521078963835E-2</v>
      </c>
      <c r="N6" s="393">
        <f t="shared" ref="N6:N24" si="3">L6/SUM($K$6:$L$24)</f>
        <v>1.7279004987261867E-2</v>
      </c>
    </row>
    <row r="7" spans="1:14" x14ac:dyDescent="0.2">
      <c r="B7" s="269"/>
      <c r="C7" s="269"/>
      <c r="D7" s="387" t="s">
        <v>214</v>
      </c>
      <c r="E7" s="518">
        <v>1150815.2810694084</v>
      </c>
      <c r="F7" s="518">
        <v>1084380.848675126</v>
      </c>
      <c r="G7" s="393">
        <f t="shared" si="0"/>
        <v>-2.4074198590916061E-2</v>
      </c>
      <c r="H7" s="393">
        <f t="shared" si="1"/>
        <v>2.2684439743389701E-2</v>
      </c>
      <c r="J7" s="387" t="s">
        <v>195</v>
      </c>
      <c r="K7" s="518">
        <v>23241.493573297008</v>
      </c>
      <c r="L7" s="518">
        <v>21969.145070782499</v>
      </c>
      <c r="M7" s="393">
        <f t="shared" si="2"/>
        <v>-2.2128375278686069E-2</v>
      </c>
      <c r="N7" s="393">
        <f t="shared" si="3"/>
        <v>2.0916964098930239E-2</v>
      </c>
    </row>
    <row r="8" spans="1:14" x14ac:dyDescent="0.2">
      <c r="B8" s="269"/>
      <c r="C8" s="269"/>
      <c r="D8" s="387" t="s">
        <v>196</v>
      </c>
      <c r="E8" s="518">
        <v>1304895.6742319691</v>
      </c>
      <c r="F8" s="518">
        <v>1223772.1458175527</v>
      </c>
      <c r="G8" s="393">
        <f t="shared" si="0"/>
        <v>-2.7297445661909888E-2</v>
      </c>
      <c r="H8" s="393">
        <f t="shared" si="1"/>
        <v>2.5600401865593897E-2</v>
      </c>
      <c r="J8" s="387" t="s">
        <v>196</v>
      </c>
      <c r="K8" s="518">
        <v>26828.681074124812</v>
      </c>
      <c r="L8" s="518">
        <v>25022.775048617383</v>
      </c>
      <c r="M8" s="393">
        <f t="shared" si="2"/>
        <v>-2.5543759533703598E-2</v>
      </c>
      <c r="N8" s="393">
        <f t="shared" si="3"/>
        <v>2.3824344810013793E-2</v>
      </c>
    </row>
    <row r="9" spans="1:14" x14ac:dyDescent="0.2">
      <c r="B9" s="269"/>
      <c r="C9" s="269"/>
      <c r="D9" s="387" t="s">
        <v>197</v>
      </c>
      <c r="E9" s="518">
        <v>1329089.0486319927</v>
      </c>
      <c r="F9" s="518">
        <v>1242766.9518108068</v>
      </c>
      <c r="G9" s="393">
        <f t="shared" si="0"/>
        <v>-2.7803553035935472E-2</v>
      </c>
      <c r="H9" s="393">
        <f t="shared" si="1"/>
        <v>2.599775906027121E-2</v>
      </c>
      <c r="J9" s="387" t="s">
        <v>197</v>
      </c>
      <c r="K9" s="518">
        <v>27496.619747151242</v>
      </c>
      <c r="L9" s="518">
        <v>26163.685167511212</v>
      </c>
      <c r="M9" s="393">
        <f t="shared" si="2"/>
        <v>-2.6179708233526323E-2</v>
      </c>
      <c r="N9" s="393">
        <f t="shared" si="3"/>
        <v>2.4910612660679794E-2</v>
      </c>
    </row>
    <row r="10" spans="1:14" x14ac:dyDescent="0.2">
      <c r="B10" s="269"/>
      <c r="C10" s="269"/>
      <c r="D10" s="387" t="s">
        <v>198</v>
      </c>
      <c r="E10" s="518">
        <v>1290900.8602475696</v>
      </c>
      <c r="F10" s="518">
        <v>1210520.6511254408</v>
      </c>
      <c r="G10" s="393">
        <f t="shared" si="0"/>
        <v>-2.7004684576229586E-2</v>
      </c>
      <c r="H10" s="393">
        <f t="shared" si="1"/>
        <v>2.5323190465908696E-2</v>
      </c>
      <c r="J10" s="387" t="s">
        <v>198</v>
      </c>
      <c r="K10" s="518">
        <v>28087.354205442887</v>
      </c>
      <c r="L10" s="518">
        <v>26317.551450925512</v>
      </c>
      <c r="M10" s="393">
        <f t="shared" si="2"/>
        <v>-2.6742150304725557E-2</v>
      </c>
      <c r="N10" s="393">
        <f t="shared" si="3"/>
        <v>2.5057109737186108E-2</v>
      </c>
    </row>
    <row r="11" spans="1:14" x14ac:dyDescent="0.2">
      <c r="B11" s="269"/>
      <c r="C11" s="269"/>
      <c r="D11" s="387" t="s">
        <v>199</v>
      </c>
      <c r="E11" s="518">
        <v>1291240.641143701</v>
      </c>
      <c r="F11" s="518">
        <v>1251786.2168292075</v>
      </c>
      <c r="G11" s="393">
        <f t="shared" si="0"/>
        <v>-2.7011792539519113E-2</v>
      </c>
      <c r="H11" s="393">
        <f t="shared" si="1"/>
        <v>2.6186435367206679E-2</v>
      </c>
      <c r="J11" s="387" t="s">
        <v>199</v>
      </c>
      <c r="K11" s="518">
        <v>27787.940467298264</v>
      </c>
      <c r="L11" s="518">
        <v>26730.150255067285</v>
      </c>
      <c r="M11" s="393">
        <f t="shared" si="2"/>
        <v>-2.6457076561923122E-2</v>
      </c>
      <c r="N11" s="393">
        <f t="shared" si="3"/>
        <v>2.5449947708153526E-2</v>
      </c>
    </row>
    <row r="12" spans="1:14" x14ac:dyDescent="0.2">
      <c r="B12" s="269"/>
      <c r="C12" s="269"/>
      <c r="D12" s="387" t="s">
        <v>200</v>
      </c>
      <c r="E12" s="518">
        <v>1377020.8749880639</v>
      </c>
      <c r="F12" s="518">
        <v>1365737.3297742065</v>
      </c>
      <c r="G12" s="393">
        <f t="shared" si="0"/>
        <v>-2.8806251145269812E-2</v>
      </c>
      <c r="H12" s="393">
        <f t="shared" si="1"/>
        <v>2.8570207783006184E-2</v>
      </c>
      <c r="J12" s="387" t="s">
        <v>200</v>
      </c>
      <c r="K12" s="518">
        <v>30720.407025197492</v>
      </c>
      <c r="L12" s="518">
        <v>29409.277618768723</v>
      </c>
      <c r="M12" s="393">
        <f t="shared" si="2"/>
        <v>-2.9249096802823053E-2</v>
      </c>
      <c r="N12" s="393">
        <f t="shared" si="3"/>
        <v>2.8000762075415044E-2</v>
      </c>
    </row>
    <row r="13" spans="1:14" x14ac:dyDescent="0.2">
      <c r="B13" s="269"/>
      <c r="C13" s="269"/>
      <c r="D13" s="387" t="s">
        <v>201</v>
      </c>
      <c r="E13" s="518">
        <v>1485634.6089928055</v>
      </c>
      <c r="F13" s="518">
        <v>1519310.869907089</v>
      </c>
      <c r="G13" s="393">
        <f t="shared" si="0"/>
        <v>-3.1078369568741961E-2</v>
      </c>
      <c r="H13" s="393">
        <f t="shared" si="1"/>
        <v>3.1782851866106479E-2</v>
      </c>
      <c r="J13" s="387" t="s">
        <v>201</v>
      </c>
      <c r="K13" s="518">
        <v>32925.168751144076</v>
      </c>
      <c r="L13" s="518">
        <v>31511.102261924323</v>
      </c>
      <c r="M13" s="393">
        <f t="shared" si="2"/>
        <v>-3.1348264600192313E-2</v>
      </c>
      <c r="N13" s="393">
        <f t="shared" si="3"/>
        <v>3.0001922815238346E-2</v>
      </c>
    </row>
    <row r="14" spans="1:14" x14ac:dyDescent="0.2">
      <c r="B14" s="269"/>
      <c r="C14" s="269"/>
      <c r="D14" s="387" t="s">
        <v>202</v>
      </c>
      <c r="E14" s="518">
        <v>1817917.7811509112</v>
      </c>
      <c r="F14" s="518">
        <v>1843505.2445211078</v>
      </c>
      <c r="G14" s="393">
        <f t="shared" si="0"/>
        <v>-3.8029486056802675E-2</v>
      </c>
      <c r="H14" s="393">
        <f t="shared" si="1"/>
        <v>3.8564756733813044E-2</v>
      </c>
      <c r="J14" s="387" t="s">
        <v>202</v>
      </c>
      <c r="K14" s="518">
        <v>37613.226361581117</v>
      </c>
      <c r="L14" s="518">
        <v>36964.835779969108</v>
      </c>
      <c r="M14" s="393">
        <f t="shared" si="2"/>
        <v>-3.5811794355915097E-2</v>
      </c>
      <c r="N14" s="393">
        <f t="shared" si="3"/>
        <v>3.5194457519458044E-2</v>
      </c>
    </row>
    <row r="15" spans="1:14" x14ac:dyDescent="0.2">
      <c r="B15" s="269"/>
      <c r="C15" s="269"/>
      <c r="D15" s="387" t="s">
        <v>203</v>
      </c>
      <c r="E15" s="518">
        <v>2009867.2569030011</v>
      </c>
      <c r="F15" s="518">
        <v>1996626.5199475745</v>
      </c>
      <c r="G15" s="393">
        <f t="shared" si="0"/>
        <v>-4.2044926131932621E-2</v>
      </c>
      <c r="H15" s="393">
        <f t="shared" si="1"/>
        <v>4.1767939776086865E-2</v>
      </c>
      <c r="J15" s="387" t="s">
        <v>203</v>
      </c>
      <c r="K15" s="518">
        <v>40329.886253574019</v>
      </c>
      <c r="L15" s="518">
        <v>39185.09877644878</v>
      </c>
      <c r="M15" s="393">
        <f t="shared" si="2"/>
        <v>-3.8398343684381761E-2</v>
      </c>
      <c r="N15" s="393">
        <f t="shared" si="3"/>
        <v>3.7308384176044797E-2</v>
      </c>
    </row>
    <row r="16" spans="1:14" x14ac:dyDescent="0.2">
      <c r="B16" s="269"/>
      <c r="C16" s="269"/>
      <c r="D16" s="387" t="s">
        <v>204</v>
      </c>
      <c r="E16" s="518">
        <v>1884010.5662661663</v>
      </c>
      <c r="F16" s="518">
        <v>1891644.6820159839</v>
      </c>
      <c r="G16" s="393">
        <f t="shared" si="0"/>
        <v>-3.9412097897699339E-2</v>
      </c>
      <c r="H16" s="393">
        <f t="shared" si="1"/>
        <v>3.9571797913549291E-2</v>
      </c>
      <c r="J16" s="387" t="s">
        <v>204</v>
      </c>
      <c r="K16" s="518">
        <v>41185.893694412087</v>
      </c>
      <c r="L16" s="518">
        <v>40796.678395042778</v>
      </c>
      <c r="M16" s="393">
        <f t="shared" si="2"/>
        <v>-3.9213353865740146E-2</v>
      </c>
      <c r="N16" s="393">
        <f t="shared" si="3"/>
        <v>3.8842779479826076E-2</v>
      </c>
    </row>
    <row r="17" spans="2:14" x14ac:dyDescent="0.2">
      <c r="B17" s="269"/>
      <c r="C17" s="269"/>
      <c r="D17" s="387" t="s">
        <v>205</v>
      </c>
      <c r="E17" s="518">
        <v>1759321.9305591166</v>
      </c>
      <c r="F17" s="518">
        <v>1813749.655576271</v>
      </c>
      <c r="G17" s="393">
        <f t="shared" si="0"/>
        <v>-3.6803704502668594E-2</v>
      </c>
      <c r="H17" s="393">
        <f t="shared" si="1"/>
        <v>3.7942291974062896E-2</v>
      </c>
      <c r="J17" s="387" t="s">
        <v>205</v>
      </c>
      <c r="K17" s="518">
        <v>42659.403362807148</v>
      </c>
      <c r="L17" s="518">
        <v>42698.729525893483</v>
      </c>
      <c r="M17" s="393">
        <f t="shared" si="2"/>
        <v>-4.0616291883307176E-2</v>
      </c>
      <c r="N17" s="393">
        <f t="shared" si="3"/>
        <v>4.0653734575718518E-2</v>
      </c>
    </row>
    <row r="18" spans="2:14" x14ac:dyDescent="0.2">
      <c r="B18" s="269"/>
      <c r="C18" s="269"/>
      <c r="D18" s="387" t="s">
        <v>206</v>
      </c>
      <c r="E18" s="518">
        <v>1530342.21052818</v>
      </c>
      <c r="F18" s="518">
        <v>1625025.7749221285</v>
      </c>
      <c r="G18" s="393">
        <f t="shared" si="0"/>
        <v>-3.2013619296123043E-2</v>
      </c>
      <c r="H18" s="393">
        <f t="shared" si="1"/>
        <v>3.3994328946065751E-2</v>
      </c>
      <c r="J18" s="387" t="s">
        <v>206</v>
      </c>
      <c r="K18" s="518">
        <v>39945.228997187995</v>
      </c>
      <c r="L18" s="518">
        <v>38860.975796546591</v>
      </c>
      <c r="M18" s="393">
        <f t="shared" si="2"/>
        <v>-3.803210904046201E-2</v>
      </c>
      <c r="N18" s="393">
        <f t="shared" si="3"/>
        <v>3.6999784605492143E-2</v>
      </c>
    </row>
    <row r="19" spans="2:14" x14ac:dyDescent="0.2">
      <c r="B19" s="269"/>
      <c r="C19" s="269"/>
      <c r="D19" s="387" t="s">
        <v>207</v>
      </c>
      <c r="E19" s="518">
        <v>1252903.709325521</v>
      </c>
      <c r="F19" s="518">
        <v>1380981.7520338362</v>
      </c>
      <c r="G19" s="393">
        <f t="shared" si="0"/>
        <v>-2.6209812477958207E-2</v>
      </c>
      <c r="H19" s="393">
        <f t="shared" si="1"/>
        <v>2.8889109743137503E-2</v>
      </c>
      <c r="J19" s="387" t="s">
        <v>207</v>
      </c>
      <c r="K19" s="518">
        <v>30728.736865304807</v>
      </c>
      <c r="L19" s="518">
        <v>30347.14579646285</v>
      </c>
      <c r="M19" s="393">
        <f t="shared" si="2"/>
        <v>-2.9257027697080121E-2</v>
      </c>
      <c r="N19" s="393">
        <f t="shared" si="3"/>
        <v>2.8893712390010897E-2</v>
      </c>
    </row>
    <row r="20" spans="2:14" x14ac:dyDescent="0.2">
      <c r="B20" s="269"/>
      <c r="C20" s="269"/>
      <c r="D20" s="387" t="s">
        <v>208</v>
      </c>
      <c r="E20" s="518">
        <v>1052949.0280224436</v>
      </c>
      <c r="F20" s="518">
        <v>1219165.4572868594</v>
      </c>
      <c r="G20" s="393">
        <f t="shared" si="0"/>
        <v>-2.2026909464713213E-2</v>
      </c>
      <c r="H20" s="393">
        <f t="shared" si="1"/>
        <v>2.5504033372440636E-2</v>
      </c>
      <c r="J20" s="387" t="s">
        <v>208</v>
      </c>
      <c r="K20" s="518">
        <v>24690.726133224602</v>
      </c>
      <c r="L20" s="518">
        <v>26516.277524927951</v>
      </c>
      <c r="M20" s="393">
        <f t="shared" si="2"/>
        <v>-2.350819890538337E-2</v>
      </c>
      <c r="N20" s="393">
        <f t="shared" si="3"/>
        <v>2.5246318108382973E-2</v>
      </c>
    </row>
    <row r="21" spans="2:14" x14ac:dyDescent="0.2">
      <c r="B21" s="269"/>
      <c r="C21" s="269"/>
      <c r="D21" s="387" t="s">
        <v>209</v>
      </c>
      <c r="E21" s="518">
        <v>849364.8356768908</v>
      </c>
      <c r="F21" s="518">
        <v>1067623.0999350208</v>
      </c>
      <c r="G21" s="393">
        <f t="shared" si="0"/>
        <v>-1.7768079783599084E-2</v>
      </c>
      <c r="H21" s="393">
        <f t="shared" si="1"/>
        <v>2.2333880120362214E-2</v>
      </c>
      <c r="J21" s="387" t="s">
        <v>209</v>
      </c>
      <c r="K21" s="518">
        <v>19816.269148624804</v>
      </c>
      <c r="L21" s="518">
        <v>24358.532297271337</v>
      </c>
      <c r="M21" s="393">
        <f t="shared" si="2"/>
        <v>-1.8867197108538205E-2</v>
      </c>
      <c r="N21" s="393">
        <f t="shared" si="3"/>
        <v>2.3191915020956688E-2</v>
      </c>
    </row>
    <row r="22" spans="2:14" x14ac:dyDescent="0.2">
      <c r="B22" s="269"/>
      <c r="C22" s="269"/>
      <c r="D22" s="387" t="s">
        <v>210</v>
      </c>
      <c r="E22" s="518">
        <v>527135.17702944332</v>
      </c>
      <c r="F22" s="518">
        <v>746451.86190122727</v>
      </c>
      <c r="G22" s="393">
        <f t="shared" si="0"/>
        <v>-1.1027275310657893E-2</v>
      </c>
      <c r="H22" s="393">
        <f t="shared" si="1"/>
        <v>1.561521701838209E-2</v>
      </c>
      <c r="J22" s="387" t="s">
        <v>210</v>
      </c>
      <c r="K22" s="518">
        <v>12415.081934725065</v>
      </c>
      <c r="L22" s="518">
        <v>17889.44918683765</v>
      </c>
      <c r="M22" s="393">
        <f t="shared" si="2"/>
        <v>-1.1820479234728457E-2</v>
      </c>
      <c r="N22" s="393">
        <f t="shared" si="3"/>
        <v>1.7032659449655672E-2</v>
      </c>
    </row>
    <row r="23" spans="2:14" x14ac:dyDescent="0.2">
      <c r="B23" s="269"/>
      <c r="C23" s="269"/>
      <c r="D23" s="387" t="s">
        <v>211</v>
      </c>
      <c r="E23" s="518">
        <v>362933.34116429224</v>
      </c>
      <c r="F23" s="518">
        <v>626266.96455014648</v>
      </c>
      <c r="G23" s="393">
        <f t="shared" si="0"/>
        <v>-7.5922951964407332E-3</v>
      </c>
      <c r="H23" s="393">
        <f t="shared" si="1"/>
        <v>1.3101038475523243E-2</v>
      </c>
      <c r="J23" s="387" t="s">
        <v>211</v>
      </c>
      <c r="K23" s="518">
        <v>9625.8887414190303</v>
      </c>
      <c r="L23" s="518">
        <v>16349.524462197267</v>
      </c>
      <c r="M23" s="393">
        <f t="shared" si="2"/>
        <v>-9.1648704843017882E-3</v>
      </c>
      <c r="N23" s="393">
        <f t="shared" si="3"/>
        <v>1.5566487230546619E-2</v>
      </c>
    </row>
    <row r="24" spans="2:14" x14ac:dyDescent="0.2">
      <c r="B24" s="269"/>
      <c r="C24" s="269"/>
      <c r="D24" s="372" t="s">
        <v>212</v>
      </c>
      <c r="E24" s="519">
        <v>191148.7696087205</v>
      </c>
      <c r="F24" s="519">
        <v>438259.89754518826</v>
      </c>
      <c r="G24" s="384">
        <f t="shared" si="0"/>
        <v>-3.9986898989500426E-3</v>
      </c>
      <c r="H24" s="384">
        <f t="shared" si="1"/>
        <v>9.1680706552079976E-3</v>
      </c>
      <c r="J24" s="372" t="s">
        <v>212</v>
      </c>
      <c r="K24" s="519">
        <v>5076.0137016889548</v>
      </c>
      <c r="L24" s="519">
        <v>10498.37962268839</v>
      </c>
      <c r="M24" s="384">
        <f t="shared" si="2"/>
        <v>-4.8329052415021501E-3</v>
      </c>
      <c r="N24" s="384">
        <f t="shared" si="3"/>
        <v>9.9955746551448448E-3</v>
      </c>
    </row>
    <row r="25" spans="2:14" ht="12" x14ac:dyDescent="0.2">
      <c r="B25" s="269"/>
      <c r="C25" s="269"/>
    </row>
    <row r="26" spans="2:14" ht="12" x14ac:dyDescent="0.2">
      <c r="B26" s="269"/>
      <c r="C26" s="269"/>
    </row>
    <row r="27" spans="2:14" ht="12" x14ac:dyDescent="0.2">
      <c r="B27" s="269"/>
      <c r="C27" s="269"/>
    </row>
    <row r="28" spans="2:14" ht="12" x14ac:dyDescent="0.2">
      <c r="B28" s="269"/>
      <c r="C28" s="269"/>
    </row>
    <row r="29" spans="2:14" ht="12" x14ac:dyDescent="0.2">
      <c r="B29" s="269"/>
      <c r="C29" s="269"/>
    </row>
    <row r="30" spans="2:14" ht="12" x14ac:dyDescent="0.2">
      <c r="B30" s="269"/>
      <c r="C30" s="269"/>
    </row>
    <row r="31" spans="2:14" ht="12" x14ac:dyDescent="0.2">
      <c r="B31" s="269"/>
      <c r="C31" s="269"/>
    </row>
    <row r="32" spans="2:14" ht="12" x14ac:dyDescent="0.2">
      <c r="B32" s="269"/>
      <c r="C32" s="269"/>
    </row>
    <row r="33" spans="2:3" ht="12" x14ac:dyDescent="0.2">
      <c r="B33" s="269"/>
      <c r="C33" s="269"/>
    </row>
    <row r="34" spans="2:3" ht="12" x14ac:dyDescent="0.2">
      <c r="B34" s="269"/>
      <c r="C34" s="269"/>
    </row>
    <row r="35" spans="2:3" ht="12" x14ac:dyDescent="0.2">
      <c r="B35" s="269"/>
      <c r="C35" s="269"/>
    </row>
    <row r="36" spans="2:3" ht="12" x14ac:dyDescent="0.2">
      <c r="B36" s="269"/>
      <c r="C36" s="269"/>
    </row>
    <row r="37" spans="2:3" ht="12" x14ac:dyDescent="0.2">
      <c r="B37" s="269"/>
      <c r="C37" s="269"/>
    </row>
    <row r="38" spans="2:3" x14ac:dyDescent="0.3">
      <c r="C38" s="269"/>
    </row>
    <row r="39" spans="2:3" x14ac:dyDescent="0.3">
      <c r="C39" s="269"/>
    </row>
    <row r="40" spans="2:3" ht="12" x14ac:dyDescent="0.2">
      <c r="B40" s="269"/>
      <c r="C40" s="269"/>
    </row>
    <row r="41" spans="2:3" ht="12" x14ac:dyDescent="0.2">
      <c r="B41" s="269"/>
      <c r="C41" s="269"/>
    </row>
    <row r="42" spans="2:3" ht="12" x14ac:dyDescent="0.2">
      <c r="B42" s="269"/>
      <c r="C42" s="269"/>
    </row>
    <row r="43" spans="2:3" ht="12" x14ac:dyDescent="0.2">
      <c r="B43" s="269"/>
      <c r="C43" s="269"/>
    </row>
    <row r="44" spans="2:3" ht="12" x14ac:dyDescent="0.2">
      <c r="B44" s="269"/>
      <c r="C44" s="269"/>
    </row>
    <row r="45" spans="2:3" ht="12" x14ac:dyDescent="0.2">
      <c r="B45" s="269"/>
      <c r="C45" s="269"/>
    </row>
    <row r="46" spans="2:3" ht="12" x14ac:dyDescent="0.2">
      <c r="B46" s="269"/>
      <c r="C46" s="269"/>
    </row>
    <row r="47" spans="2:3" ht="12" x14ac:dyDescent="0.2">
      <c r="B47" s="269"/>
      <c r="C47" s="269"/>
    </row>
    <row r="48" spans="2:3" ht="12" x14ac:dyDescent="0.2">
      <c r="B48" s="269"/>
      <c r="C48" s="269"/>
    </row>
    <row r="49" s="269" customFormat="1" ht="12" x14ac:dyDescent="0.2"/>
  </sheetData>
  <conditionalFormatting sqref="D6:H24">
    <cfRule type="containsText" dxfId="299" priority="13" operator="containsText" text="Extremadura">
      <formula>NOT(ISERROR(SEARCH("Extremadura",D6)))</formula>
    </cfRule>
    <cfRule type="containsText" dxfId="298" priority="14" operator="containsText" text="Total">
      <formula>NOT(ISERROR(SEARCH("Total",D6)))</formula>
    </cfRule>
  </conditionalFormatting>
  <conditionalFormatting sqref="E6:H24">
    <cfRule type="expression" dxfId="297" priority="11">
      <formula>$C6="Extremadura"</formula>
    </cfRule>
    <cfRule type="expression" dxfId="296" priority="12">
      <formula>$C6="Total"</formula>
    </cfRule>
  </conditionalFormatting>
  <conditionalFormatting sqref="J6:N24">
    <cfRule type="containsText" dxfId="295" priority="3" operator="containsText" text="Extremadura">
      <formula>NOT(ISERROR(SEARCH("Extremadura",J6)))</formula>
    </cfRule>
    <cfRule type="containsText" dxfId="294" priority="4" operator="containsText" text="Total">
      <formula>NOT(ISERROR(SEARCH("Total",J6)))</formula>
    </cfRule>
  </conditionalFormatting>
  <conditionalFormatting sqref="K6:N24">
    <cfRule type="expression" dxfId="293" priority="1">
      <formula>$C31="Extremadura"</formula>
    </cfRule>
    <cfRule type="expression" dxfId="292" priority="2">
      <formula>$C31="Total"</formula>
    </cfRule>
  </conditionalFormatting>
  <hyperlinks>
    <hyperlink ref="A1" location="ÍNDICE!A1" display="ÍNDICE" xr:uid="{FA855F20-1C9F-45D9-B994-D3B812472DFF}"/>
  </hyperlinks>
  <pageMargins left="0.7" right="0.7" top="0.75" bottom="0.75" header="0.3" footer="0.3"/>
  <pageSetup paperSize="9"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856E1-9A9E-44E2-86B8-0B795E46A5B2}">
  <sheetPr codeName="Sheet41"/>
  <dimension ref="A1:E34"/>
  <sheetViews>
    <sheetView zoomScaleNormal="100" workbookViewId="0"/>
  </sheetViews>
  <sheetFormatPr baseColWidth="10" defaultColWidth="8.85546875" defaultRowHeight="12" x14ac:dyDescent="0.2"/>
  <cols>
    <col min="1" max="1" width="12.7109375" style="269" customWidth="1"/>
    <col min="2" max="2" width="90.7109375" style="269" customWidth="1"/>
    <col min="3" max="3" width="8.85546875" style="269" customWidth="1"/>
    <col min="4" max="4" width="10.42578125" style="269" customWidth="1"/>
    <col min="5" max="5" width="12.42578125" style="269" customWidth="1"/>
    <col min="6" max="16384" width="8.85546875" style="269"/>
  </cols>
  <sheetData>
    <row r="1" spans="1:5" s="40" customFormat="1" ht="15" x14ac:dyDescent="0.25">
      <c r="A1" s="503" t="s">
        <v>23</v>
      </c>
    </row>
    <row r="2" spans="1:5" s="151" customFormat="1" ht="16.5" x14ac:dyDescent="0.25">
      <c r="B2" s="13" t="s">
        <v>819</v>
      </c>
    </row>
    <row r="3" spans="1:5" ht="14.25" x14ac:dyDescent="0.2">
      <c r="B3" s="337" t="s">
        <v>1033</v>
      </c>
    </row>
    <row r="4" spans="1:5" ht="14.25" x14ac:dyDescent="0.2">
      <c r="B4" s="337"/>
    </row>
    <row r="5" spans="1:5" ht="13.5" x14ac:dyDescent="0.2">
      <c r="D5" s="371" t="s">
        <v>122</v>
      </c>
      <c r="E5" s="371" t="s">
        <v>766</v>
      </c>
    </row>
    <row r="6" spans="1:5" ht="14.25" x14ac:dyDescent="0.2">
      <c r="D6" s="387" t="s">
        <v>68</v>
      </c>
      <c r="E6" s="388">
        <v>92.5</v>
      </c>
    </row>
    <row r="7" spans="1:5" ht="14.25" x14ac:dyDescent="0.2">
      <c r="D7" s="387" t="s">
        <v>80</v>
      </c>
      <c r="E7" s="388">
        <v>108.83</v>
      </c>
    </row>
    <row r="8" spans="1:5" ht="14.25" x14ac:dyDescent="0.2">
      <c r="D8" s="387" t="s">
        <v>75</v>
      </c>
      <c r="E8" s="388">
        <v>111.82</v>
      </c>
    </row>
    <row r="9" spans="1:5" ht="14.25" x14ac:dyDescent="0.2">
      <c r="D9" s="387" t="s">
        <v>79</v>
      </c>
      <c r="E9" s="388">
        <v>117.72</v>
      </c>
    </row>
    <row r="10" spans="1:5" ht="14.25" x14ac:dyDescent="0.2">
      <c r="D10" s="387" t="s">
        <v>76</v>
      </c>
      <c r="E10" s="388">
        <v>123.56</v>
      </c>
    </row>
    <row r="11" spans="1:5" ht="14.25" x14ac:dyDescent="0.2">
      <c r="D11" s="387" t="s">
        <v>71</v>
      </c>
      <c r="E11" s="388">
        <v>123.73</v>
      </c>
    </row>
    <row r="12" spans="1:5" ht="14.25" x14ac:dyDescent="0.2">
      <c r="D12" s="387" t="s">
        <v>78</v>
      </c>
      <c r="E12" s="388">
        <v>128.07</v>
      </c>
    </row>
    <row r="13" spans="1:5" ht="14.25" x14ac:dyDescent="0.2">
      <c r="D13" s="387" t="s">
        <v>67</v>
      </c>
      <c r="E13" s="388">
        <v>132.63</v>
      </c>
    </row>
    <row r="14" spans="1:5" ht="14.25" x14ac:dyDescent="0.2">
      <c r="D14" s="387" t="s">
        <v>596</v>
      </c>
      <c r="E14" s="388">
        <v>133.46</v>
      </c>
    </row>
    <row r="15" spans="1:5" ht="14.25" x14ac:dyDescent="0.2">
      <c r="D15" s="387" t="s">
        <v>74</v>
      </c>
      <c r="E15" s="388">
        <v>133.86000000000001</v>
      </c>
    </row>
    <row r="16" spans="1:5" ht="14.25" x14ac:dyDescent="0.2">
      <c r="D16" s="387" t="s">
        <v>77</v>
      </c>
      <c r="E16" s="388">
        <v>145.08000000000001</v>
      </c>
    </row>
    <row r="17" spans="4:5" ht="14.25" x14ac:dyDescent="0.2">
      <c r="D17" s="387" t="s">
        <v>72</v>
      </c>
      <c r="E17" s="388">
        <v>151.66</v>
      </c>
    </row>
    <row r="18" spans="4:5" ht="14.25" x14ac:dyDescent="0.2">
      <c r="D18" s="387" t="s">
        <v>66</v>
      </c>
      <c r="E18" s="388">
        <v>151.99</v>
      </c>
    </row>
    <row r="19" spans="4:5" ht="14.25" x14ac:dyDescent="0.2">
      <c r="D19" s="387" t="s">
        <v>81</v>
      </c>
      <c r="E19" s="388">
        <v>164.1</v>
      </c>
    </row>
    <row r="20" spans="4:5" ht="14.25" x14ac:dyDescent="0.2">
      <c r="D20" s="387" t="s">
        <v>65</v>
      </c>
      <c r="E20" s="388">
        <v>173.04</v>
      </c>
    </row>
    <row r="21" spans="4:5" ht="14.25" x14ac:dyDescent="0.2">
      <c r="D21" s="387" t="s">
        <v>73</v>
      </c>
      <c r="E21" s="388">
        <v>211.4</v>
      </c>
    </row>
    <row r="22" spans="4:5" ht="14.25" x14ac:dyDescent="0.2">
      <c r="D22" s="387" t="s">
        <v>70</v>
      </c>
      <c r="E22" s="388">
        <v>213.54</v>
      </c>
    </row>
    <row r="23" spans="4:5" ht="14.25" x14ac:dyDescent="0.2">
      <c r="D23" s="372" t="s">
        <v>69</v>
      </c>
      <c r="E23" s="386">
        <v>239.97</v>
      </c>
    </row>
    <row r="34" spans="4:4" x14ac:dyDescent="0.2">
      <c r="D34" s="269">
        <f>80.2-78.7</f>
        <v>1.5</v>
      </c>
    </row>
  </sheetData>
  <autoFilter ref="D5:E5" xr:uid="{20ED25AC-765C-4FA9-B442-867EF5836180}">
    <sortState xmlns:xlrd2="http://schemas.microsoft.com/office/spreadsheetml/2017/richdata2" ref="D6:E23">
      <sortCondition ref="E5"/>
    </sortState>
  </autoFilter>
  <conditionalFormatting sqref="D6:E23">
    <cfRule type="containsText" dxfId="291" priority="3" operator="containsText" text="Extremadura">
      <formula>NOT(ISERROR(SEARCH("Extremadura",D6)))</formula>
    </cfRule>
    <cfRule type="containsText" dxfId="290" priority="4" operator="containsText" text="Total">
      <formula>NOT(ISERROR(SEARCH("Total",D6)))</formula>
    </cfRule>
  </conditionalFormatting>
  <conditionalFormatting sqref="E6:E23">
    <cfRule type="expression" dxfId="289" priority="1">
      <formula>$C8="Extremadura"</formula>
    </cfRule>
    <cfRule type="expression" dxfId="288" priority="2">
      <formula>$C8="Total"</formula>
    </cfRule>
  </conditionalFormatting>
  <hyperlinks>
    <hyperlink ref="A1" location="ÍNDICE!A1" display="ÍNDICE" xr:uid="{CB57EF5E-222C-4306-8F4E-E147DB832E3A}"/>
  </hyperlinks>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63AEF-9262-430F-998F-0193E6398E81}">
  <sheetPr codeName="Sheet42"/>
  <dimension ref="A1:AJ27"/>
  <sheetViews>
    <sheetView showGridLines="0" zoomScaleNormal="100" workbookViewId="0"/>
  </sheetViews>
  <sheetFormatPr baseColWidth="10" defaultColWidth="8.85546875" defaultRowHeight="12" x14ac:dyDescent="0.2"/>
  <cols>
    <col min="1" max="1" width="8.85546875" style="269" customWidth="1"/>
    <col min="2" max="2" width="90.7109375" style="269" customWidth="1"/>
    <col min="3" max="3" width="8.85546875" style="269" customWidth="1"/>
    <col min="4" max="4" width="12.7109375" style="269" customWidth="1"/>
    <col min="5" max="5" width="12.7109375" style="269" bestFit="1" customWidth="1"/>
    <col min="6" max="6" width="14.42578125" style="269" bestFit="1" customWidth="1"/>
    <col min="7" max="16384" width="8.85546875" style="269"/>
  </cols>
  <sheetData>
    <row r="1" spans="1:36" s="40" customFormat="1" ht="15" x14ac:dyDescent="0.25">
      <c r="A1" s="503" t="s">
        <v>23</v>
      </c>
      <c r="B1" s="45"/>
      <c r="C1" s="45"/>
    </row>
    <row r="2" spans="1:36" s="151" customFormat="1" ht="33" x14ac:dyDescent="0.25">
      <c r="B2" s="382" t="s">
        <v>820</v>
      </c>
    </row>
    <row r="3" spans="1:36" ht="14.25" x14ac:dyDescent="0.2">
      <c r="B3" s="337" t="s">
        <v>1032</v>
      </c>
      <c r="AJ3" s="270" t="e">
        <f>#REF!-#REF!</f>
        <v>#REF!</v>
      </c>
    </row>
    <row r="4" spans="1:36" ht="15" x14ac:dyDescent="0.2">
      <c r="C4" s="151"/>
      <c r="D4" s="151" t="s">
        <v>172</v>
      </c>
      <c r="E4" s="371" t="s">
        <v>40</v>
      </c>
      <c r="F4" s="371" t="s">
        <v>582</v>
      </c>
    </row>
    <row r="5" spans="1:36" ht="14.25" x14ac:dyDescent="0.2">
      <c r="D5" s="387" t="s">
        <v>181</v>
      </c>
      <c r="E5" s="430">
        <v>151.99</v>
      </c>
      <c r="F5" s="430">
        <v>133.46</v>
      </c>
    </row>
    <row r="6" spans="1:36" ht="14.25" x14ac:dyDescent="0.2">
      <c r="D6" s="387" t="s">
        <v>180</v>
      </c>
      <c r="E6" s="430">
        <v>147.41999999999999</v>
      </c>
      <c r="F6" s="430">
        <v>129.11000000000001</v>
      </c>
    </row>
    <row r="7" spans="1:36" ht="14.25" x14ac:dyDescent="0.2">
      <c r="D7" s="387" t="s">
        <v>179</v>
      </c>
      <c r="E7" s="430">
        <v>144.29</v>
      </c>
      <c r="F7" s="430">
        <v>125.75</v>
      </c>
    </row>
    <row r="8" spans="1:36" ht="14.25" x14ac:dyDescent="0.2">
      <c r="D8" s="387" t="s">
        <v>178</v>
      </c>
      <c r="E8" s="430">
        <v>140.84</v>
      </c>
      <c r="F8" s="430">
        <v>122.88</v>
      </c>
    </row>
    <row r="9" spans="1:36" ht="14.25" x14ac:dyDescent="0.2">
      <c r="D9" s="387" t="s">
        <v>177</v>
      </c>
      <c r="E9" s="430">
        <v>137.46</v>
      </c>
      <c r="F9" s="430">
        <v>120.46</v>
      </c>
    </row>
    <row r="10" spans="1:36" ht="14.25" x14ac:dyDescent="0.2">
      <c r="D10" s="387" t="s">
        <v>176</v>
      </c>
      <c r="E10" s="430">
        <v>134.81</v>
      </c>
      <c r="F10" s="430">
        <v>118.26</v>
      </c>
    </row>
    <row r="11" spans="1:36" ht="14.25" x14ac:dyDescent="0.2">
      <c r="D11" s="387" t="s">
        <v>175</v>
      </c>
      <c r="E11" s="430">
        <v>132.07</v>
      </c>
      <c r="F11" s="430">
        <v>116.28</v>
      </c>
    </row>
    <row r="12" spans="1:36" ht="14.25" x14ac:dyDescent="0.2">
      <c r="D12" s="387" t="s">
        <v>174</v>
      </c>
      <c r="E12" s="430">
        <v>130.35</v>
      </c>
      <c r="F12" s="430">
        <v>114.72</v>
      </c>
    </row>
    <row r="13" spans="1:36" ht="14.25" x14ac:dyDescent="0.2">
      <c r="D13" s="387" t="s">
        <v>173</v>
      </c>
      <c r="E13" s="430">
        <v>128.11000000000001</v>
      </c>
      <c r="F13" s="430">
        <v>112.62</v>
      </c>
    </row>
    <row r="14" spans="1:36" ht="14.25" x14ac:dyDescent="0.2">
      <c r="D14" s="387" t="s">
        <v>190</v>
      </c>
      <c r="E14" s="430">
        <v>125.41</v>
      </c>
      <c r="F14" s="430">
        <v>109.86</v>
      </c>
    </row>
    <row r="15" spans="1:36" ht="14.25" x14ac:dyDescent="0.2">
      <c r="D15" s="387" t="s">
        <v>182</v>
      </c>
      <c r="E15" s="430">
        <v>123.97</v>
      </c>
      <c r="F15" s="430">
        <v>108.34</v>
      </c>
    </row>
    <row r="16" spans="1:36" ht="14.25" x14ac:dyDescent="0.2">
      <c r="D16" s="387" t="s">
        <v>191</v>
      </c>
      <c r="E16" s="430">
        <v>122.95</v>
      </c>
      <c r="F16" s="430">
        <v>107.35</v>
      </c>
    </row>
    <row r="17" spans="2:6" ht="14.25" x14ac:dyDescent="0.2">
      <c r="D17" s="387" t="s">
        <v>215</v>
      </c>
      <c r="E17" s="430">
        <v>121.44</v>
      </c>
      <c r="F17" s="430">
        <v>106.12</v>
      </c>
    </row>
    <row r="18" spans="2:6" ht="14.25" x14ac:dyDescent="0.2">
      <c r="D18" s="387" t="s">
        <v>216</v>
      </c>
      <c r="E18" s="430">
        <v>119.72</v>
      </c>
      <c r="F18" s="430">
        <v>105.26</v>
      </c>
    </row>
    <row r="19" spans="2:6" ht="14.25" x14ac:dyDescent="0.2">
      <c r="D19" s="387" t="s">
        <v>217</v>
      </c>
      <c r="E19" s="430">
        <v>117.78</v>
      </c>
      <c r="F19" s="430">
        <v>105.25</v>
      </c>
    </row>
    <row r="20" spans="2:6" ht="14.25" x14ac:dyDescent="0.2">
      <c r="D20" s="387" t="s">
        <v>218</v>
      </c>
      <c r="E20" s="430">
        <v>116.85</v>
      </c>
      <c r="F20" s="430">
        <v>106.34</v>
      </c>
    </row>
    <row r="21" spans="2:6" ht="14.25" x14ac:dyDescent="0.2">
      <c r="D21" s="387" t="s">
        <v>219</v>
      </c>
      <c r="E21" s="430">
        <v>116.13</v>
      </c>
      <c r="F21" s="430">
        <v>107.39</v>
      </c>
    </row>
    <row r="22" spans="2:6" ht="14.25" x14ac:dyDescent="0.2">
      <c r="D22" s="387" t="s">
        <v>220</v>
      </c>
      <c r="E22" s="430">
        <v>113.58</v>
      </c>
      <c r="F22" s="430">
        <v>106.93</v>
      </c>
    </row>
    <row r="23" spans="2:6" ht="14.25" x14ac:dyDescent="0.2">
      <c r="D23" s="387" t="s">
        <v>221</v>
      </c>
      <c r="E23" s="430">
        <v>112.04</v>
      </c>
      <c r="F23" s="430">
        <v>108.15</v>
      </c>
    </row>
    <row r="24" spans="2:6" ht="14.25" x14ac:dyDescent="0.2">
      <c r="D24" s="387" t="s">
        <v>222</v>
      </c>
      <c r="E24" s="430">
        <v>110.9</v>
      </c>
      <c r="F24" s="430">
        <v>109.16</v>
      </c>
    </row>
    <row r="25" spans="2:6" ht="14.25" x14ac:dyDescent="0.2">
      <c r="D25" s="372" t="s">
        <v>223</v>
      </c>
      <c r="E25" s="431">
        <v>108.4</v>
      </c>
      <c r="F25" s="431">
        <v>109.03</v>
      </c>
    </row>
    <row r="27" spans="2:6" ht="14.25" x14ac:dyDescent="0.2">
      <c r="B27" s="55"/>
    </row>
  </sheetData>
  <conditionalFormatting sqref="D5:F25">
    <cfRule type="containsText" dxfId="287" priority="1" operator="containsText" text="Extremadura">
      <formula>NOT(ISERROR(SEARCH("Extremadura",D5)))</formula>
    </cfRule>
    <cfRule type="containsText" dxfId="286" priority="2" operator="containsText" text="Total">
      <formula>NOT(ISERROR(SEARCH("Total",D5)))</formula>
    </cfRule>
  </conditionalFormatting>
  <conditionalFormatting sqref="E5:F23">
    <cfRule type="expression" dxfId="285" priority="3">
      <formula>$C7="Extremadura"</formula>
    </cfRule>
    <cfRule type="expression" dxfId="284" priority="4">
      <formula>$C7="Total"</formula>
    </cfRule>
  </conditionalFormatting>
  <conditionalFormatting sqref="E24:F25">
    <cfRule type="expression" dxfId="283" priority="293">
      <formula>#REF!="Extremadura"</formula>
    </cfRule>
    <cfRule type="expression" dxfId="282" priority="294">
      <formula>#REF!="Total"</formula>
    </cfRule>
  </conditionalFormatting>
  <hyperlinks>
    <hyperlink ref="A1" location="ÍNDICE!A1" display="ÍNDICE" xr:uid="{FBCA636E-569E-46AB-AA9A-D11C453B5712}"/>
  </hyperlinks>
  <pageMargins left="0.7" right="0.7" top="0.75" bottom="0.75" header="0.3" footer="0.3"/>
  <pageSetup paperSize="9" orientation="portrait" r:id="rId1"/>
  <ignoredErrors>
    <ignoredError sqref="D5:D25" numberStoredAsText="1"/>
  </ignoredErrors>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027598-6CA6-45DA-B458-DA57301190B4}">
  <sheetPr codeName="Sheet43"/>
  <dimension ref="A1:F22"/>
  <sheetViews>
    <sheetView zoomScaleNormal="100" workbookViewId="0"/>
  </sheetViews>
  <sheetFormatPr baseColWidth="10" defaultColWidth="8.85546875" defaultRowHeight="12" x14ac:dyDescent="0.2"/>
  <cols>
    <col min="1" max="1" width="8.85546875" style="269"/>
    <col min="2" max="2" width="90.7109375" style="269" customWidth="1"/>
    <col min="3" max="3" width="8.85546875" style="269"/>
    <col min="4" max="4" width="12.42578125" style="269" customWidth="1"/>
    <col min="5" max="6" width="19" style="269" customWidth="1"/>
    <col min="7" max="16384" width="8.85546875" style="269"/>
  </cols>
  <sheetData>
    <row r="1" spans="1:6" s="40" customFormat="1" ht="15" x14ac:dyDescent="0.25">
      <c r="A1" s="503" t="s">
        <v>23</v>
      </c>
    </row>
    <row r="2" spans="1:6" s="151" customFormat="1" ht="33" x14ac:dyDescent="0.25">
      <c r="B2" s="382" t="s">
        <v>821</v>
      </c>
    </row>
    <row r="3" spans="1:6" ht="14.25" x14ac:dyDescent="0.2">
      <c r="B3" s="355" t="s">
        <v>1034</v>
      </c>
    </row>
    <row r="4" spans="1:6" ht="26.45" customHeight="1" x14ac:dyDescent="0.2">
      <c r="B4" s="345"/>
      <c r="D4" s="371" t="s">
        <v>122</v>
      </c>
      <c r="E4" s="371" t="s">
        <v>862</v>
      </c>
      <c r="F4" s="371" t="s">
        <v>192</v>
      </c>
    </row>
    <row r="5" spans="1:6" ht="14.25" x14ac:dyDescent="0.2">
      <c r="D5" s="387" t="s">
        <v>68</v>
      </c>
      <c r="E5" s="388">
        <v>92.5</v>
      </c>
      <c r="F5" s="388">
        <v>303.07437311570004</v>
      </c>
    </row>
    <row r="6" spans="1:6" ht="14.25" x14ac:dyDescent="0.2">
      <c r="D6" s="387" t="s">
        <v>80</v>
      </c>
      <c r="E6" s="388">
        <v>108.83</v>
      </c>
      <c r="F6" s="388">
        <v>219.11206340344731</v>
      </c>
    </row>
    <row r="7" spans="1:6" ht="14.25" x14ac:dyDescent="0.2">
      <c r="D7" s="387" t="s">
        <v>75</v>
      </c>
      <c r="E7" s="388">
        <v>111.82</v>
      </c>
      <c r="F7" s="388">
        <v>272.40989671637942</v>
      </c>
    </row>
    <row r="8" spans="1:6" ht="14.25" x14ac:dyDescent="0.2">
      <c r="D8" s="387" t="s">
        <v>79</v>
      </c>
      <c r="E8" s="388">
        <v>117.72</v>
      </c>
      <c r="F8" s="388">
        <v>224.9121913013503</v>
      </c>
    </row>
    <row r="9" spans="1:6" ht="14.25" x14ac:dyDescent="0.2">
      <c r="D9" s="387" t="s">
        <v>76</v>
      </c>
      <c r="E9" s="388">
        <v>123.56</v>
      </c>
      <c r="F9" s="388">
        <v>278.37434954296822</v>
      </c>
    </row>
    <row r="10" spans="1:6" ht="14.25" x14ac:dyDescent="0.2">
      <c r="D10" s="387" t="s">
        <v>71</v>
      </c>
      <c r="E10" s="388">
        <v>123.73</v>
      </c>
      <c r="F10" s="388">
        <v>226.60699122845466</v>
      </c>
    </row>
    <row r="11" spans="1:6" ht="14.25" x14ac:dyDescent="0.2">
      <c r="D11" s="387" t="s">
        <v>78</v>
      </c>
      <c r="E11" s="388">
        <v>128.07</v>
      </c>
      <c r="F11" s="388">
        <v>225.85640332079211</v>
      </c>
    </row>
    <row r="12" spans="1:6" ht="14.25" x14ac:dyDescent="0.2">
      <c r="D12" s="387" t="s">
        <v>67</v>
      </c>
      <c r="E12" s="388">
        <v>132.63</v>
      </c>
      <c r="F12" s="388">
        <v>291.74506391770916</v>
      </c>
    </row>
    <row r="13" spans="1:6" ht="14.25" x14ac:dyDescent="0.2">
      <c r="D13" s="387" t="s">
        <v>596</v>
      </c>
      <c r="E13" s="388">
        <v>133.46</v>
      </c>
      <c r="F13" s="388">
        <v>260.28381497580727</v>
      </c>
    </row>
    <row r="14" spans="1:6" ht="14.25" x14ac:dyDescent="0.2">
      <c r="D14" s="387" t="s">
        <v>74</v>
      </c>
      <c r="E14" s="388">
        <v>133.86000000000001</v>
      </c>
      <c r="F14" s="388">
        <v>273.42895929401419</v>
      </c>
    </row>
    <row r="15" spans="1:6" ht="14.25" x14ac:dyDescent="0.2">
      <c r="D15" s="387" t="s">
        <v>77</v>
      </c>
      <c r="E15" s="388">
        <v>145.08000000000001</v>
      </c>
      <c r="F15" s="388">
        <v>252.89362029966287</v>
      </c>
    </row>
    <row r="16" spans="1:6" ht="14.25" x14ac:dyDescent="0.2">
      <c r="D16" s="387" t="s">
        <v>72</v>
      </c>
      <c r="E16" s="388">
        <v>151.66</v>
      </c>
      <c r="F16" s="388">
        <v>263.3936078593984</v>
      </c>
    </row>
    <row r="17" spans="4:6" ht="14.25" x14ac:dyDescent="0.2">
      <c r="D17" s="387" t="s">
        <v>66</v>
      </c>
      <c r="E17" s="388">
        <v>151.99</v>
      </c>
      <c r="F17" s="388">
        <v>331.74171293394568</v>
      </c>
    </row>
    <row r="18" spans="4:6" ht="14.25" x14ac:dyDescent="0.2">
      <c r="D18" s="387" t="s">
        <v>81</v>
      </c>
      <c r="E18" s="388">
        <v>164.1</v>
      </c>
      <c r="F18" s="388">
        <v>226.48082523557846</v>
      </c>
    </row>
    <row r="19" spans="4:6" ht="14.25" x14ac:dyDescent="0.2">
      <c r="D19" s="387" t="s">
        <v>65</v>
      </c>
      <c r="E19" s="388">
        <v>173.04</v>
      </c>
      <c r="F19" s="388">
        <v>297.2277618769171</v>
      </c>
    </row>
    <row r="20" spans="4:6" ht="14.25" x14ac:dyDescent="0.2">
      <c r="D20" s="387" t="s">
        <v>73</v>
      </c>
      <c r="E20" s="388">
        <v>211.4</v>
      </c>
      <c r="F20" s="388">
        <v>280.78857073381164</v>
      </c>
    </row>
    <row r="21" spans="4:6" ht="14.25" x14ac:dyDescent="0.2">
      <c r="D21" s="387" t="s">
        <v>70</v>
      </c>
      <c r="E21" s="388">
        <v>213.54</v>
      </c>
      <c r="F21" s="388">
        <v>282.32714071715804</v>
      </c>
    </row>
    <row r="22" spans="4:6" ht="14.25" x14ac:dyDescent="0.2">
      <c r="D22" s="372" t="s">
        <v>69</v>
      </c>
      <c r="E22" s="386">
        <v>239.97</v>
      </c>
      <c r="F22" s="386">
        <v>296.54985551229714</v>
      </c>
    </row>
  </sheetData>
  <conditionalFormatting sqref="D5:F22">
    <cfRule type="containsText" dxfId="281" priority="3" operator="containsText" text="Extremadura">
      <formula>NOT(ISERROR(SEARCH("Extremadura",D5)))</formula>
    </cfRule>
    <cfRule type="containsText" dxfId="280" priority="4" operator="containsText" text="Total">
      <formula>NOT(ISERROR(SEARCH("Total",D5)))</formula>
    </cfRule>
  </conditionalFormatting>
  <conditionalFormatting sqref="E5:F22">
    <cfRule type="expression" dxfId="279" priority="1">
      <formula>$C7="Extremadura"</formula>
    </cfRule>
    <cfRule type="expression" dxfId="278" priority="2">
      <formula>$C7="Total"</formula>
    </cfRule>
  </conditionalFormatting>
  <hyperlinks>
    <hyperlink ref="A1" location="ÍNDICE!A1" display="ÍNDICE" xr:uid="{66870E0C-6991-4D4F-8B73-7D32F757DE59}"/>
  </hyperlinks>
  <pageMargins left="0.7" right="0.7" top="0.75" bottom="0.75" header="0.3" footer="0.3"/>
  <pageSetup paperSize="9"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D2ED51-F9DF-4241-A7BA-4EB61B4791FD}">
  <sheetPr codeName="Sheet44"/>
  <dimension ref="A1:E23"/>
  <sheetViews>
    <sheetView showGridLines="0" zoomScaleNormal="100" workbookViewId="0"/>
  </sheetViews>
  <sheetFormatPr baseColWidth="10" defaultColWidth="8.85546875" defaultRowHeight="14.25" x14ac:dyDescent="0.3"/>
  <cols>
    <col min="1" max="1" width="8.85546875" style="275" customWidth="1"/>
    <col min="2" max="2" width="90.7109375" style="275" customWidth="1"/>
    <col min="3" max="3" width="10.42578125" style="275" bestFit="1" customWidth="1"/>
    <col min="4" max="4" width="10.7109375" style="275" bestFit="1" customWidth="1"/>
    <col min="5" max="5" width="13.85546875" style="275" bestFit="1" customWidth="1"/>
    <col min="6" max="7" width="10.42578125" style="275" customWidth="1"/>
    <col min="8" max="16384" width="8.85546875" style="275"/>
  </cols>
  <sheetData>
    <row r="1" spans="1:5" s="39" customFormat="1" ht="17.25" x14ac:dyDescent="0.3">
      <c r="A1" s="503" t="s">
        <v>23</v>
      </c>
    </row>
    <row r="2" spans="1:5" s="158" customFormat="1" ht="33" x14ac:dyDescent="0.25">
      <c r="B2" s="382" t="s">
        <v>822</v>
      </c>
    </row>
    <row r="3" spans="1:5" x14ac:dyDescent="0.3">
      <c r="B3" s="53" t="s">
        <v>1033</v>
      </c>
    </row>
    <row r="4" spans="1:5" x14ac:dyDescent="0.3">
      <c r="B4" s="337"/>
    </row>
    <row r="5" spans="1:5" x14ac:dyDescent="0.3">
      <c r="D5" s="371" t="s">
        <v>122</v>
      </c>
      <c r="E5" s="371" t="s">
        <v>602</v>
      </c>
    </row>
    <row r="6" spans="1:5" x14ac:dyDescent="0.3">
      <c r="D6" s="387" t="s">
        <v>79</v>
      </c>
      <c r="E6" s="403">
        <v>34821</v>
      </c>
    </row>
    <row r="7" spans="1:5" x14ac:dyDescent="0.3">
      <c r="D7" s="387" t="s">
        <v>81</v>
      </c>
      <c r="E7" s="403">
        <v>32925</v>
      </c>
    </row>
    <row r="8" spans="1:5" x14ac:dyDescent="0.3">
      <c r="D8" s="387" t="s">
        <v>78</v>
      </c>
      <c r="E8" s="403">
        <v>31024</v>
      </c>
    </row>
    <row r="9" spans="1:5" x14ac:dyDescent="0.3">
      <c r="D9" s="387" t="s">
        <v>71</v>
      </c>
      <c r="E9" s="403">
        <v>29942</v>
      </c>
    </row>
    <row r="10" spans="1:5" x14ac:dyDescent="0.3">
      <c r="D10" s="387" t="s">
        <v>72</v>
      </c>
      <c r="E10" s="403">
        <v>28912</v>
      </c>
    </row>
    <row r="11" spans="1:5" x14ac:dyDescent="0.3">
      <c r="D11" s="387" t="s">
        <v>77</v>
      </c>
      <c r="E11" s="403">
        <v>27279</v>
      </c>
    </row>
    <row r="12" spans="1:5" x14ac:dyDescent="0.3">
      <c r="D12" s="387" t="s">
        <v>596</v>
      </c>
      <c r="E12" s="403">
        <v>25498</v>
      </c>
    </row>
    <row r="13" spans="1:5" x14ac:dyDescent="0.3">
      <c r="D13" s="387" t="s">
        <v>80</v>
      </c>
      <c r="E13" s="403">
        <v>24866</v>
      </c>
    </row>
    <row r="14" spans="1:5" x14ac:dyDescent="0.3">
      <c r="D14" s="387" t="s">
        <v>73</v>
      </c>
      <c r="E14" s="403">
        <v>24428</v>
      </c>
    </row>
    <row r="15" spans="1:5" x14ac:dyDescent="0.3">
      <c r="D15" s="387" t="s">
        <v>65</v>
      </c>
      <c r="E15" s="403">
        <v>23730</v>
      </c>
    </row>
    <row r="16" spans="1:5" x14ac:dyDescent="0.3">
      <c r="D16" s="387" t="s">
        <v>70</v>
      </c>
      <c r="E16" s="403">
        <v>23499</v>
      </c>
    </row>
    <row r="17" spans="4:5" x14ac:dyDescent="0.3">
      <c r="D17" s="387" t="s">
        <v>69</v>
      </c>
      <c r="E17" s="403">
        <v>23235</v>
      </c>
    </row>
    <row r="18" spans="4:5" x14ac:dyDescent="0.3">
      <c r="D18" s="387" t="s">
        <v>67</v>
      </c>
      <c r="E18" s="403">
        <v>22289</v>
      </c>
    </row>
    <row r="19" spans="4:5" x14ac:dyDescent="0.3">
      <c r="D19" s="387" t="s">
        <v>68</v>
      </c>
      <c r="E19" s="403">
        <v>21236</v>
      </c>
    </row>
    <row r="20" spans="4:5" x14ac:dyDescent="0.3">
      <c r="D20" s="387" t="s">
        <v>76</v>
      </c>
      <c r="E20" s="403">
        <v>20655</v>
      </c>
    </row>
    <row r="21" spans="4:5" x14ac:dyDescent="0.3">
      <c r="D21" s="387" t="s">
        <v>66</v>
      </c>
      <c r="E21" s="403">
        <v>19072</v>
      </c>
    </row>
    <row r="22" spans="4:5" x14ac:dyDescent="0.3">
      <c r="D22" s="387" t="s">
        <v>74</v>
      </c>
      <c r="E22" s="403">
        <v>18990</v>
      </c>
    </row>
    <row r="23" spans="4:5" x14ac:dyDescent="0.3">
      <c r="D23" s="372" t="s">
        <v>75</v>
      </c>
      <c r="E23" s="404">
        <v>18906</v>
      </c>
    </row>
  </sheetData>
  <conditionalFormatting sqref="D6:E23">
    <cfRule type="containsText" dxfId="277" priority="3" operator="containsText" text="Extremadura">
      <formula>NOT(ISERROR(SEARCH("Extremadura",D6)))</formula>
    </cfRule>
    <cfRule type="containsText" dxfId="276" priority="4" operator="containsText" text="Total">
      <formula>NOT(ISERROR(SEARCH("Total",D6)))</formula>
    </cfRule>
  </conditionalFormatting>
  <conditionalFormatting sqref="E6:E23">
    <cfRule type="expression" dxfId="275" priority="1">
      <formula>$C8="Extremadura"</formula>
    </cfRule>
    <cfRule type="expression" dxfId="274" priority="2">
      <formula>$C8="Total"</formula>
    </cfRule>
  </conditionalFormatting>
  <hyperlinks>
    <hyperlink ref="A1" location="ÍNDICE!A1" display="ÍNDICE" xr:uid="{052FA1BD-5001-4AA8-B3BB-52A312B6B12C}"/>
  </hyperlinks>
  <pageMargins left="0.7" right="0.7" top="0.75" bottom="0.75" header="0.3" footer="0.3"/>
  <pageSetup paperSize="9"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5CD03-4D7E-4052-8E5A-0FE6AFFE55AF}">
  <sheetPr codeName="Sheet46"/>
  <dimension ref="A1:M24"/>
  <sheetViews>
    <sheetView showGridLines="0" zoomScaleNormal="100" workbookViewId="0"/>
  </sheetViews>
  <sheetFormatPr baseColWidth="10" defaultColWidth="8.85546875" defaultRowHeight="12" x14ac:dyDescent="0.2"/>
  <cols>
    <col min="1" max="1" width="13.28515625" style="269" customWidth="1"/>
    <col min="2" max="2" width="90.7109375" style="269" customWidth="1"/>
    <col min="3" max="3" width="12.42578125" style="269" customWidth="1"/>
    <col min="4" max="4" width="14.140625" style="269" customWidth="1"/>
    <col min="5" max="13" width="9.140625" style="269" customWidth="1"/>
    <col min="14" max="14" width="14.140625" style="269" customWidth="1"/>
    <col min="15" max="16384" width="8.85546875" style="269"/>
  </cols>
  <sheetData>
    <row r="1" spans="1:13" s="40" customFormat="1" ht="15" x14ac:dyDescent="0.25">
      <c r="A1" s="503" t="s">
        <v>23</v>
      </c>
    </row>
    <row r="2" spans="1:13" s="151" customFormat="1" ht="16.5" x14ac:dyDescent="0.25">
      <c r="B2" s="382" t="s">
        <v>823</v>
      </c>
    </row>
    <row r="3" spans="1:13" s="151" customFormat="1" ht="15" x14ac:dyDescent="0.25">
      <c r="B3" s="53" t="s">
        <v>1032</v>
      </c>
    </row>
    <row r="5" spans="1:13" ht="14.25" x14ac:dyDescent="0.3">
      <c r="D5" s="275"/>
      <c r="E5" s="275"/>
      <c r="F5" s="275"/>
      <c r="G5" s="275"/>
      <c r="H5" s="275"/>
      <c r="I5" s="275"/>
      <c r="J5" s="275"/>
      <c r="K5" s="275"/>
      <c r="L5" s="275"/>
      <c r="M5" s="275"/>
    </row>
    <row r="6" spans="1:13" ht="14.25" x14ac:dyDescent="0.3">
      <c r="D6" s="275"/>
      <c r="E6" s="371" t="s">
        <v>173</v>
      </c>
      <c r="F6" s="371" t="s">
        <v>174</v>
      </c>
      <c r="G6" s="371" t="s">
        <v>175</v>
      </c>
      <c r="H6" s="371" t="s">
        <v>176</v>
      </c>
      <c r="I6" s="371" t="s">
        <v>177</v>
      </c>
      <c r="J6" s="371" t="s">
        <v>178</v>
      </c>
      <c r="K6" s="371" t="s">
        <v>179</v>
      </c>
      <c r="L6" s="371" t="s">
        <v>180</v>
      </c>
      <c r="M6" s="371" t="s">
        <v>181</v>
      </c>
    </row>
    <row r="7" spans="1:13" ht="14.25" x14ac:dyDescent="0.2">
      <c r="D7" s="387" t="s">
        <v>81</v>
      </c>
      <c r="E7" s="395">
        <v>0.17399999999999999</v>
      </c>
      <c r="F7" s="395">
        <v>0.16399999999999998</v>
      </c>
      <c r="G7" s="395">
        <v>0.128</v>
      </c>
      <c r="H7" s="395">
        <v>0.11900000000000001</v>
      </c>
      <c r="I7" s="395">
        <v>0.10800000000000001</v>
      </c>
      <c r="J7" s="395">
        <v>9.6000000000000002E-2</v>
      </c>
      <c r="K7" s="395">
        <v>8.6999999999999994E-2</v>
      </c>
      <c r="L7" s="395">
        <v>0.11</v>
      </c>
      <c r="M7" s="395">
        <v>8.6999999999999994E-2</v>
      </c>
    </row>
    <row r="8" spans="1:13" ht="14.25" x14ac:dyDescent="0.2">
      <c r="D8" s="387" t="s">
        <v>72</v>
      </c>
      <c r="E8" s="395">
        <v>0.22899999999999998</v>
      </c>
      <c r="F8" s="395">
        <v>0.18600000000000003</v>
      </c>
      <c r="G8" s="395">
        <v>0.153</v>
      </c>
      <c r="H8" s="395">
        <v>0.13300000000000001</v>
      </c>
      <c r="I8" s="395">
        <v>0.11599999999999999</v>
      </c>
      <c r="J8" s="395">
        <v>0.105</v>
      </c>
      <c r="K8" s="395">
        <v>0.106</v>
      </c>
      <c r="L8" s="395">
        <v>0.121</v>
      </c>
      <c r="M8" s="395">
        <v>0.10099999999999999</v>
      </c>
    </row>
    <row r="9" spans="1:13" ht="14.25" x14ac:dyDescent="0.2">
      <c r="D9" s="387" t="s">
        <v>71</v>
      </c>
      <c r="E9" s="395">
        <v>0.221</v>
      </c>
      <c r="F9" s="395">
        <v>0.20100000000000001</v>
      </c>
      <c r="G9" s="395">
        <v>0.17399999999999999</v>
      </c>
      <c r="H9" s="395">
        <v>0.153</v>
      </c>
      <c r="I9" s="395">
        <v>0.122</v>
      </c>
      <c r="J9" s="395">
        <v>0.11599999999999999</v>
      </c>
      <c r="K9" s="395">
        <v>0.107</v>
      </c>
      <c r="L9" s="395">
        <v>0.129</v>
      </c>
      <c r="M9" s="395">
        <v>0.10199999999999999</v>
      </c>
    </row>
    <row r="10" spans="1:13" ht="14.25" x14ac:dyDescent="0.2">
      <c r="D10" s="387" t="s">
        <v>78</v>
      </c>
      <c r="E10" s="395">
        <v>0.17100000000000001</v>
      </c>
      <c r="F10" s="395">
        <v>0.157</v>
      </c>
      <c r="G10" s="395">
        <v>0.14300000000000002</v>
      </c>
      <c r="H10" s="395">
        <v>0.10300000000000001</v>
      </c>
      <c r="I10" s="395">
        <v>0.105</v>
      </c>
      <c r="J10" s="395">
        <v>8.199999999999999E-2</v>
      </c>
      <c r="K10" s="395">
        <v>8.5999999999999993E-2</v>
      </c>
      <c r="L10" s="395">
        <v>0.115</v>
      </c>
      <c r="M10" s="395">
        <v>0.10400000000000001</v>
      </c>
    </row>
    <row r="11" spans="1:13" ht="14.25" x14ac:dyDescent="0.2">
      <c r="D11" s="387" t="s">
        <v>74</v>
      </c>
      <c r="E11" s="395">
        <v>0.21</v>
      </c>
      <c r="F11" s="395">
        <v>0.185</v>
      </c>
      <c r="G11" s="395">
        <v>0.18899999999999997</v>
      </c>
      <c r="H11" s="395">
        <v>0.14099999999999999</v>
      </c>
      <c r="I11" s="395">
        <v>0.125</v>
      </c>
      <c r="J11" s="395">
        <v>0.122</v>
      </c>
      <c r="K11" s="395">
        <v>0.111</v>
      </c>
      <c r="L11" s="395">
        <v>0.11900000000000001</v>
      </c>
      <c r="M11" s="395">
        <v>0.105</v>
      </c>
    </row>
    <row r="12" spans="1:13" ht="14.25" x14ac:dyDescent="0.2">
      <c r="D12" s="387" t="s">
        <v>73</v>
      </c>
      <c r="E12" s="395">
        <v>0.222</v>
      </c>
      <c r="F12" s="395">
        <v>0.20399999999999999</v>
      </c>
      <c r="G12" s="395">
        <v>0.183</v>
      </c>
      <c r="H12" s="395">
        <v>0.151</v>
      </c>
      <c r="I12" s="395">
        <v>0.13900000000000001</v>
      </c>
      <c r="J12" s="395">
        <v>0.124</v>
      </c>
      <c r="K12" s="395">
        <v>0.11800000000000001</v>
      </c>
      <c r="L12" s="395">
        <v>0.126</v>
      </c>
      <c r="M12" s="395">
        <v>0.111</v>
      </c>
    </row>
    <row r="13" spans="1:13" ht="14.25" x14ac:dyDescent="0.2">
      <c r="D13" s="387" t="s">
        <v>77</v>
      </c>
      <c r="E13" s="395">
        <v>0.19600000000000001</v>
      </c>
      <c r="F13" s="395">
        <v>0.17600000000000002</v>
      </c>
      <c r="G13" s="395">
        <v>0.14400000000000002</v>
      </c>
      <c r="H13" s="395">
        <v>0.129</v>
      </c>
      <c r="I13" s="395">
        <v>0.11</v>
      </c>
      <c r="J13" s="395">
        <v>0.111</v>
      </c>
      <c r="K13" s="395">
        <v>0.11199999999999999</v>
      </c>
      <c r="L13" s="395">
        <v>0.11900000000000001</v>
      </c>
      <c r="M13" s="395">
        <v>0.11199999999999999</v>
      </c>
    </row>
    <row r="14" spans="1:13" ht="14.25" x14ac:dyDescent="0.2">
      <c r="D14" s="387" t="s">
        <v>70</v>
      </c>
      <c r="E14" s="395">
        <v>0.23199999999999998</v>
      </c>
      <c r="F14" s="395">
        <v>0.218</v>
      </c>
      <c r="G14" s="395">
        <v>0.182</v>
      </c>
      <c r="H14" s="395">
        <v>0.17399999999999999</v>
      </c>
      <c r="I14" s="395">
        <v>0.151</v>
      </c>
      <c r="J14" s="395">
        <v>0.125</v>
      </c>
      <c r="K14" s="395">
        <v>0.127</v>
      </c>
      <c r="L14" s="395">
        <v>0.13</v>
      </c>
      <c r="M14" s="395">
        <v>0.114</v>
      </c>
    </row>
    <row r="15" spans="1:13" ht="14.25" x14ac:dyDescent="0.2">
      <c r="D15" s="387" t="s">
        <v>79</v>
      </c>
      <c r="E15" s="395">
        <v>0.20399999999999999</v>
      </c>
      <c r="F15" s="395">
        <v>0.17800000000000002</v>
      </c>
      <c r="G15" s="395">
        <v>0.16800000000000001</v>
      </c>
      <c r="H15" s="395">
        <v>0.14199999999999999</v>
      </c>
      <c r="I15" s="395">
        <v>0.13400000000000001</v>
      </c>
      <c r="J15" s="395">
        <v>0.11699999999999999</v>
      </c>
      <c r="K15" s="395">
        <v>0.106</v>
      </c>
      <c r="L15" s="395">
        <v>0.122</v>
      </c>
      <c r="M15" s="395">
        <v>0.11900000000000001</v>
      </c>
    </row>
    <row r="16" spans="1:13" ht="14.25" x14ac:dyDescent="0.2">
      <c r="D16" s="387" t="s">
        <v>69</v>
      </c>
      <c r="E16" s="395">
        <v>0.22800000000000001</v>
      </c>
      <c r="F16" s="395">
        <v>0.19</v>
      </c>
      <c r="G16" s="395">
        <v>0.19500000000000001</v>
      </c>
      <c r="H16" s="395">
        <v>0.14199999999999999</v>
      </c>
      <c r="I16" s="395">
        <v>0.15</v>
      </c>
      <c r="J16" s="395">
        <v>0.15</v>
      </c>
      <c r="K16" s="395">
        <v>0.14400000000000002</v>
      </c>
      <c r="L16" s="395">
        <v>0.14099999999999999</v>
      </c>
      <c r="M16" s="395">
        <v>0.12</v>
      </c>
    </row>
    <row r="17" spans="4:13" ht="14.25" x14ac:dyDescent="0.2">
      <c r="D17" s="387" t="s">
        <v>67</v>
      </c>
      <c r="E17" s="395">
        <v>0.28000000000000003</v>
      </c>
      <c r="F17" s="395">
        <v>0.24299999999999999</v>
      </c>
      <c r="G17" s="395">
        <v>0.218</v>
      </c>
      <c r="H17" s="395">
        <v>0.19800000000000001</v>
      </c>
      <c r="I17" s="395">
        <v>0.17100000000000001</v>
      </c>
      <c r="J17" s="395">
        <v>0.14099999999999999</v>
      </c>
      <c r="K17" s="395">
        <v>0.14400000000000002</v>
      </c>
      <c r="L17" s="395">
        <v>0.16500000000000001</v>
      </c>
      <c r="M17" s="395">
        <v>0.129</v>
      </c>
    </row>
    <row r="18" spans="4:13" ht="14.25" x14ac:dyDescent="0.2">
      <c r="D18" s="387" t="s">
        <v>68</v>
      </c>
      <c r="E18" s="395">
        <v>0.27699999999999997</v>
      </c>
      <c r="F18" s="395">
        <v>0.26700000000000002</v>
      </c>
      <c r="G18" s="395">
        <v>0.221</v>
      </c>
      <c r="H18" s="395">
        <v>0.193</v>
      </c>
      <c r="I18" s="395">
        <v>0.18600000000000003</v>
      </c>
      <c r="J18" s="395">
        <v>0.151</v>
      </c>
      <c r="K18" s="395">
        <v>0.16500000000000001</v>
      </c>
      <c r="L18" s="395">
        <v>0.16399999999999998</v>
      </c>
      <c r="M18" s="395">
        <v>0.13400000000000001</v>
      </c>
    </row>
    <row r="19" spans="4:13" ht="14.25" x14ac:dyDescent="0.2">
      <c r="D19" s="387" t="s">
        <v>596</v>
      </c>
      <c r="E19" s="395">
        <v>0.25900000000000001</v>
      </c>
      <c r="F19" s="395">
        <v>0.23800000000000002</v>
      </c>
      <c r="G19" s="395">
        <v>0.21</v>
      </c>
      <c r="H19" s="395">
        <v>0.188</v>
      </c>
      <c r="I19" s="395">
        <v>0.16699999999999998</v>
      </c>
      <c r="J19" s="395">
        <v>0.14699999999999999</v>
      </c>
      <c r="K19" s="395">
        <v>0.14400000000000002</v>
      </c>
      <c r="L19" s="395">
        <v>0.16</v>
      </c>
      <c r="M19" s="395">
        <v>0.13699999999999998</v>
      </c>
    </row>
    <row r="20" spans="4:13" ht="14.25" x14ac:dyDescent="0.2">
      <c r="D20" s="387" t="s">
        <v>76</v>
      </c>
      <c r="E20" s="395">
        <v>0.30299999999999999</v>
      </c>
      <c r="F20" s="395">
        <v>0.28699999999999998</v>
      </c>
      <c r="G20" s="395">
        <v>0.255</v>
      </c>
      <c r="H20" s="395">
        <v>0.22500000000000001</v>
      </c>
      <c r="I20" s="395">
        <v>0.20699999999999999</v>
      </c>
      <c r="J20" s="395">
        <v>0.157</v>
      </c>
      <c r="K20" s="395">
        <v>0.18100000000000002</v>
      </c>
      <c r="L20" s="395">
        <v>0.17399999999999999</v>
      </c>
      <c r="M20" s="395">
        <v>0.14300000000000002</v>
      </c>
    </row>
    <row r="21" spans="4:13" ht="14.25" x14ac:dyDescent="0.2">
      <c r="D21" s="387" t="s">
        <v>80</v>
      </c>
      <c r="E21" s="395">
        <v>0.26700000000000002</v>
      </c>
      <c r="F21" s="395">
        <v>0.223</v>
      </c>
      <c r="G21" s="395">
        <v>0.184</v>
      </c>
      <c r="H21" s="395">
        <v>0.16800000000000001</v>
      </c>
      <c r="I21" s="395">
        <v>0.17399999999999999</v>
      </c>
      <c r="J21" s="395">
        <v>0.17100000000000001</v>
      </c>
      <c r="K21" s="395">
        <v>0.182</v>
      </c>
      <c r="L21" s="395">
        <v>0.18899999999999997</v>
      </c>
      <c r="M21" s="395">
        <v>0.18</v>
      </c>
    </row>
    <row r="22" spans="4:13" ht="14.25" x14ac:dyDescent="0.2">
      <c r="D22" s="387" t="s">
        <v>66</v>
      </c>
      <c r="E22" s="395">
        <v>0.32100000000000001</v>
      </c>
      <c r="F22" s="395">
        <v>0.30199999999999999</v>
      </c>
      <c r="G22" s="395">
        <v>0.29100000000000004</v>
      </c>
      <c r="H22" s="395">
        <v>0.29199999999999998</v>
      </c>
      <c r="I22" s="395">
        <v>0.25900000000000001</v>
      </c>
      <c r="J22" s="395">
        <v>0.22500000000000001</v>
      </c>
      <c r="K22" s="395">
        <v>0.23600000000000002</v>
      </c>
      <c r="L22" s="395">
        <v>0.222</v>
      </c>
      <c r="M22" s="395">
        <v>0.19</v>
      </c>
    </row>
    <row r="23" spans="4:13" ht="14.25" x14ac:dyDescent="0.2">
      <c r="D23" s="387" t="s">
        <v>75</v>
      </c>
      <c r="E23" s="395">
        <v>0.34899999999999998</v>
      </c>
      <c r="F23" s="395">
        <v>0.33600000000000002</v>
      </c>
      <c r="G23" s="395">
        <v>0.29699999999999999</v>
      </c>
      <c r="H23" s="395">
        <v>0.26899999999999996</v>
      </c>
      <c r="I23" s="395">
        <v>0.247</v>
      </c>
      <c r="J23" s="395">
        <v>0.21100000000000002</v>
      </c>
      <c r="K23" s="395">
        <v>0.21199999999999999</v>
      </c>
      <c r="L23" s="395">
        <v>0.22500000000000001</v>
      </c>
      <c r="M23" s="395">
        <v>0.19399999999999998</v>
      </c>
    </row>
    <row r="24" spans="4:13" ht="14.25" x14ac:dyDescent="0.2">
      <c r="D24" s="372" t="s">
        <v>74</v>
      </c>
      <c r="E24" s="414">
        <v>0.32600000000000001</v>
      </c>
      <c r="F24" s="414">
        <v>0.308</v>
      </c>
      <c r="G24" s="414">
        <v>0.26</v>
      </c>
      <c r="H24" s="414">
        <v>0.25700000000000001</v>
      </c>
      <c r="I24" s="414">
        <v>0.20600000000000002</v>
      </c>
      <c r="J24" s="414">
        <v>0.21</v>
      </c>
      <c r="K24" s="414">
        <v>0.188</v>
      </c>
      <c r="L24" s="414">
        <v>0.254</v>
      </c>
      <c r="M24" s="414">
        <v>0.20300000000000001</v>
      </c>
    </row>
  </sheetData>
  <conditionalFormatting sqref="D7:M24">
    <cfRule type="containsText" dxfId="273" priority="3" operator="containsText" text="Extremadura">
      <formula>NOT(ISERROR(SEARCH("Extremadura",D7)))</formula>
    </cfRule>
    <cfRule type="containsText" dxfId="272" priority="4" operator="containsText" text="Total">
      <formula>NOT(ISERROR(SEARCH("Total",D7)))</formula>
    </cfRule>
  </conditionalFormatting>
  <conditionalFormatting sqref="E7:M24">
    <cfRule type="expression" dxfId="271" priority="1">
      <formula>$C9="Extremadura"</formula>
    </cfRule>
    <cfRule type="expression" dxfId="270" priority="2">
      <formula>$C9="Total"</formula>
    </cfRule>
  </conditionalFormatting>
  <hyperlinks>
    <hyperlink ref="A1" location="ÍNDICE!A1" display="ÍNDICE" xr:uid="{2296C20B-DB47-4D2D-9692-3EF599215CC0}"/>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DBCAC-EDFE-4655-814B-F05DEC7D7C0C}">
  <sheetPr codeName="Hoja6"/>
  <dimension ref="A1:H27"/>
  <sheetViews>
    <sheetView showGridLines="0" zoomScaleNormal="100" workbookViewId="0"/>
  </sheetViews>
  <sheetFormatPr baseColWidth="10" defaultColWidth="11.42578125" defaultRowHeight="13.5" x14ac:dyDescent="0.3"/>
  <cols>
    <col min="1" max="1" width="11.42578125" style="458"/>
    <col min="2" max="2" width="90.7109375" style="458" customWidth="1"/>
    <col min="3" max="3" width="11.42578125" style="458" customWidth="1"/>
    <col min="4" max="4" width="12.28515625" style="458" bestFit="1" customWidth="1"/>
    <col min="5" max="5" width="12.28515625" style="458" customWidth="1"/>
    <col min="6" max="16384" width="11.42578125" style="458"/>
  </cols>
  <sheetData>
    <row r="1" spans="1:8" ht="15" customHeight="1" x14ac:dyDescent="0.3">
      <c r="A1" s="503" t="s">
        <v>23</v>
      </c>
    </row>
    <row r="2" spans="1:8" ht="33" x14ac:dyDescent="0.3">
      <c r="B2" s="138" t="s">
        <v>785</v>
      </c>
      <c r="D2" s="437"/>
      <c r="E2" s="437"/>
      <c r="F2" s="437"/>
      <c r="G2" s="437"/>
    </row>
    <row r="3" spans="1:8" ht="13.35" customHeight="1" x14ac:dyDescent="0.3">
      <c r="B3" s="330" t="s">
        <v>28</v>
      </c>
      <c r="D3" s="16"/>
      <c r="E3" s="437"/>
      <c r="F3" s="437"/>
    </row>
    <row r="4" spans="1:8" x14ac:dyDescent="0.3">
      <c r="D4" s="371" t="s">
        <v>20</v>
      </c>
      <c r="E4" s="371" t="s">
        <v>27</v>
      </c>
    </row>
    <row r="5" spans="1:8" ht="14.25" x14ac:dyDescent="0.3">
      <c r="A5" s="459"/>
      <c r="D5" s="365" t="s">
        <v>65</v>
      </c>
      <c r="E5" s="364">
        <v>517.22429446342289</v>
      </c>
      <c r="H5" s="505"/>
    </row>
    <row r="6" spans="1:8" ht="14.25" x14ac:dyDescent="0.3">
      <c r="A6" s="459"/>
      <c r="D6" s="365" t="s">
        <v>66</v>
      </c>
      <c r="E6" s="364">
        <v>506.47830283064133</v>
      </c>
      <c r="H6" s="505"/>
    </row>
    <row r="7" spans="1:8" ht="14.25" x14ac:dyDescent="0.3">
      <c r="D7" s="365" t="s">
        <v>67</v>
      </c>
      <c r="E7" s="364">
        <v>497.56705795767266</v>
      </c>
      <c r="H7" s="505"/>
    </row>
    <row r="8" spans="1:8" ht="14.25" x14ac:dyDescent="0.3">
      <c r="D8" s="365" t="s">
        <v>69</v>
      </c>
      <c r="E8" s="364">
        <v>495.23948544217353</v>
      </c>
      <c r="H8" s="505"/>
    </row>
    <row r="9" spans="1:8" ht="14.25" x14ac:dyDescent="0.3">
      <c r="D9" s="365" t="s">
        <v>70</v>
      </c>
      <c r="E9" s="364">
        <v>484.19921034064487</v>
      </c>
      <c r="H9" s="505"/>
    </row>
    <row r="10" spans="1:8" ht="14.25" x14ac:dyDescent="0.3">
      <c r="D10" s="365" t="s">
        <v>68</v>
      </c>
      <c r="E10" s="364">
        <v>484.13922342529258</v>
      </c>
      <c r="H10" s="505"/>
    </row>
    <row r="11" spans="1:8" ht="14.25" x14ac:dyDescent="0.3">
      <c r="D11" s="365" t="s">
        <v>71</v>
      </c>
      <c r="E11" s="364">
        <v>463.34608546003039</v>
      </c>
      <c r="H11" s="505"/>
    </row>
    <row r="12" spans="1:8" ht="14.25" x14ac:dyDescent="0.3">
      <c r="B12" s="460"/>
      <c r="D12" s="365" t="s">
        <v>73</v>
      </c>
      <c r="E12" s="364">
        <v>458.49788067645329</v>
      </c>
      <c r="H12" s="505"/>
    </row>
    <row r="13" spans="1:8" ht="14.25" x14ac:dyDescent="0.3">
      <c r="D13" s="365" t="s">
        <v>72</v>
      </c>
      <c r="E13" s="364">
        <v>451.47185097764026</v>
      </c>
      <c r="H13" s="505"/>
    </row>
    <row r="14" spans="1:8" ht="14.25" x14ac:dyDescent="0.3">
      <c r="D14" s="365" t="s">
        <v>596</v>
      </c>
      <c r="E14" s="364">
        <v>449.72578074861906</v>
      </c>
      <c r="H14" s="505"/>
    </row>
    <row r="15" spans="1:8" ht="14.25" x14ac:dyDescent="0.3">
      <c r="D15" s="365" t="s">
        <v>75</v>
      </c>
      <c r="E15" s="364">
        <v>436.75027145682168</v>
      </c>
      <c r="H15" s="505"/>
    </row>
    <row r="16" spans="1:8" ht="14.25" x14ac:dyDescent="0.3">
      <c r="D16" s="365" t="s">
        <v>74</v>
      </c>
      <c r="E16" s="364">
        <v>429.48611559766408</v>
      </c>
      <c r="H16" s="505"/>
    </row>
    <row r="17" spans="2:8" ht="14.25" x14ac:dyDescent="0.3">
      <c r="D17" s="365" t="s">
        <v>76</v>
      </c>
      <c r="E17" s="364">
        <v>424.15161969191286</v>
      </c>
      <c r="H17" s="505"/>
    </row>
    <row r="18" spans="2:8" ht="14.25" x14ac:dyDescent="0.3">
      <c r="D18" s="365" t="s">
        <v>77</v>
      </c>
      <c r="E18" s="364">
        <v>422.03476446696129</v>
      </c>
      <c r="H18" s="505"/>
    </row>
    <row r="19" spans="2:8" ht="14.25" x14ac:dyDescent="0.3">
      <c r="D19" s="365" t="s">
        <v>79</v>
      </c>
      <c r="E19" s="364">
        <v>417.73733824705391</v>
      </c>
      <c r="H19" s="505"/>
    </row>
    <row r="20" spans="2:8" ht="14.25" x14ac:dyDescent="0.3">
      <c r="D20" s="365" t="s">
        <v>78</v>
      </c>
      <c r="E20" s="364">
        <v>416.97427698733537</v>
      </c>
      <c r="H20" s="505"/>
    </row>
    <row r="21" spans="2:8" ht="14.25" x14ac:dyDescent="0.3">
      <c r="D21" s="365" t="s">
        <v>80</v>
      </c>
      <c r="E21" s="364">
        <v>400.1896729537462</v>
      </c>
      <c r="H21" s="505"/>
    </row>
    <row r="22" spans="2:8" ht="14.25" x14ac:dyDescent="0.3">
      <c r="D22" s="365" t="s">
        <v>81</v>
      </c>
      <c r="E22" s="364">
        <v>389.03308751102009</v>
      </c>
      <c r="H22" s="505"/>
    </row>
    <row r="23" spans="2:8" ht="14.25" x14ac:dyDescent="0.3">
      <c r="D23" s="365" t="s">
        <v>38</v>
      </c>
      <c r="E23" s="364">
        <v>328.30963633147161</v>
      </c>
      <c r="H23" s="505"/>
    </row>
    <row r="24" spans="2:8" ht="14.25" x14ac:dyDescent="0.3">
      <c r="D24" s="372" t="s">
        <v>43</v>
      </c>
      <c r="E24" s="367">
        <v>326.00470064949832</v>
      </c>
      <c r="H24" s="505"/>
    </row>
    <row r="26" spans="2:8" x14ac:dyDescent="0.3">
      <c r="B26" s="461"/>
    </row>
    <row r="27" spans="2:8" x14ac:dyDescent="0.3">
      <c r="B27" s="462"/>
    </row>
  </sheetData>
  <autoFilter ref="D4:E4" xr:uid="{782EC065-7F49-4F3C-BD7F-1B2B2DBB0175}">
    <sortState xmlns:xlrd2="http://schemas.microsoft.com/office/spreadsheetml/2017/richdata2" ref="D5:E24">
      <sortCondition descending="1" ref="E4"/>
    </sortState>
  </autoFilter>
  <conditionalFormatting sqref="D5:E24">
    <cfRule type="containsText" dxfId="423" priority="3" operator="containsText" text="Extremadura">
      <formula>NOT(ISERROR(SEARCH("Extremadura",D5)))</formula>
    </cfRule>
    <cfRule type="containsText" dxfId="422" priority="4" operator="containsText" text="Total">
      <formula>NOT(ISERROR(SEARCH("Total",D5)))</formula>
    </cfRule>
  </conditionalFormatting>
  <conditionalFormatting sqref="E5:E24">
    <cfRule type="expression" dxfId="421" priority="1">
      <formula>$D5="Extremadura"</formula>
    </cfRule>
    <cfRule type="expression" dxfId="420" priority="2">
      <formula>$D5="Total"</formula>
    </cfRule>
  </conditionalFormatting>
  <hyperlinks>
    <hyperlink ref="A1" location="ÍNDICE!A1" display="ÍNDICE" xr:uid="{031D6443-8D32-4FFA-8F41-33C059320D30}"/>
  </hyperlinks>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0DA50-954B-46B0-948F-53AC7D0CB4B8}">
  <sheetPr codeName="Sheet65"/>
  <dimension ref="A1:F11"/>
  <sheetViews>
    <sheetView showGridLines="0" zoomScaleNormal="100" workbookViewId="0"/>
  </sheetViews>
  <sheetFormatPr baseColWidth="10" defaultColWidth="8.85546875" defaultRowHeight="12" x14ac:dyDescent="0.2"/>
  <cols>
    <col min="1" max="1" width="8.85546875" style="444"/>
    <col min="2" max="2" width="90.7109375" style="444" customWidth="1"/>
    <col min="3" max="3" width="13.42578125" style="444" bestFit="1" customWidth="1"/>
    <col min="4" max="4" width="17" style="444" customWidth="1"/>
    <col min="5" max="5" width="13.28515625" style="444" bestFit="1" customWidth="1"/>
    <col min="6" max="6" width="13.28515625" style="444" customWidth="1"/>
    <col min="7" max="16384" width="8.85546875" style="444"/>
  </cols>
  <sheetData>
    <row r="1" spans="1:6" s="445" customFormat="1" ht="15" x14ac:dyDescent="0.25">
      <c r="A1" s="503" t="s">
        <v>23</v>
      </c>
    </row>
    <row r="2" spans="1:6" s="446" customFormat="1" ht="33" x14ac:dyDescent="0.25">
      <c r="B2" s="382" t="s">
        <v>1058</v>
      </c>
    </row>
    <row r="3" spans="1:6" ht="14.25" x14ac:dyDescent="0.2">
      <c r="B3" s="49" t="s">
        <v>1006</v>
      </c>
    </row>
    <row r="5" spans="1:6" ht="27" x14ac:dyDescent="0.2">
      <c r="D5" s="371" t="s">
        <v>40</v>
      </c>
      <c r="E5" s="371" t="s">
        <v>27</v>
      </c>
      <c r="F5" s="371" t="s">
        <v>584</v>
      </c>
    </row>
    <row r="6" spans="1:6" ht="14.25" x14ac:dyDescent="0.2">
      <c r="D6" s="387" t="s">
        <v>186</v>
      </c>
      <c r="E6" s="403">
        <v>160407436.90879899</v>
      </c>
      <c r="F6" s="395">
        <v>0.48785077709392199</v>
      </c>
    </row>
    <row r="7" spans="1:6" ht="14.25" x14ac:dyDescent="0.2">
      <c r="D7" s="387" t="s">
        <v>185</v>
      </c>
      <c r="E7" s="403">
        <v>122793424.01054899</v>
      </c>
      <c r="F7" s="395">
        <v>0.3734544263033715</v>
      </c>
    </row>
    <row r="8" spans="1:6" ht="14.25" x14ac:dyDescent="0.2">
      <c r="D8" s="387" t="s">
        <v>187</v>
      </c>
      <c r="E8" s="403">
        <v>36079053.792750202</v>
      </c>
      <c r="F8" s="395">
        <v>0.10972804483880574</v>
      </c>
    </row>
    <row r="9" spans="1:6" ht="14.25" x14ac:dyDescent="0.2">
      <c r="D9" s="387" t="s">
        <v>188</v>
      </c>
      <c r="E9" s="403">
        <v>9257220.7495000493</v>
      </c>
      <c r="F9" s="395">
        <v>2.8154195487465266E-2</v>
      </c>
    </row>
    <row r="10" spans="1:6" ht="14.25" x14ac:dyDescent="0.2">
      <c r="D10" s="387" t="s">
        <v>189</v>
      </c>
      <c r="E10" s="403">
        <v>267172.00374999898</v>
      </c>
      <c r="F10" s="395">
        <v>8.1255627643550717E-4</v>
      </c>
    </row>
    <row r="11" spans="1:6" ht="14.25" x14ac:dyDescent="0.2">
      <c r="D11" s="372" t="s">
        <v>100</v>
      </c>
      <c r="E11" s="404">
        <v>328804307.46534824</v>
      </c>
      <c r="F11" s="414">
        <v>0.99999999999999989</v>
      </c>
    </row>
  </sheetData>
  <autoFilter ref="D5:F5" xr:uid="{48043B7D-3F5C-4317-9388-1AA2316C3D26}"/>
  <conditionalFormatting sqref="D6:F11">
    <cfRule type="containsText" dxfId="269" priority="13" operator="containsText" text="Extremadura">
      <formula>NOT(ISERROR(SEARCH("Extremadura",D6)))</formula>
    </cfRule>
    <cfRule type="containsText" dxfId="268" priority="14" operator="containsText" text="Total">
      <formula>NOT(ISERROR(SEARCH("Total",D6)))</formula>
    </cfRule>
  </conditionalFormatting>
  <conditionalFormatting sqref="E6:F11">
    <cfRule type="expression" dxfId="267" priority="11">
      <formula>$C8="Extremadura"</formula>
    </cfRule>
    <cfRule type="expression" dxfId="266" priority="12">
      <formula>$C8="Total"</formula>
    </cfRule>
  </conditionalFormatting>
  <hyperlinks>
    <hyperlink ref="A1" location="ÍNDICE!A1" display="ÍNDICE" xr:uid="{AE9372D1-4462-4B2F-8A25-A62B002C1DE1}"/>
  </hyperlinks>
  <pageMargins left="0.7" right="0.7" top="0.75" bottom="0.75" header="0.3" footer="0.3"/>
  <pageSetup paperSize="9"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1DF6D9-9C7C-4B60-836D-EF1042586CB0}">
  <sheetPr codeName="Sheet66"/>
  <dimension ref="A1:G11"/>
  <sheetViews>
    <sheetView zoomScaleNormal="100" workbookViewId="0"/>
  </sheetViews>
  <sheetFormatPr baseColWidth="10" defaultColWidth="8.85546875" defaultRowHeight="12" x14ac:dyDescent="0.2"/>
  <cols>
    <col min="1" max="1" width="8.85546875" style="444"/>
    <col min="2" max="2" width="90.7109375" style="444" customWidth="1"/>
    <col min="3" max="3" width="13.42578125" style="444" bestFit="1" customWidth="1"/>
    <col min="4" max="4" width="17" style="444" customWidth="1"/>
    <col min="5" max="5" width="13.28515625" style="444" bestFit="1" customWidth="1"/>
    <col min="6" max="6" width="13.28515625" style="444" customWidth="1"/>
    <col min="7" max="16384" width="8.85546875" style="444"/>
  </cols>
  <sheetData>
    <row r="1" spans="1:7" s="445" customFormat="1" ht="15" x14ac:dyDescent="0.25">
      <c r="A1" s="503" t="s">
        <v>23</v>
      </c>
    </row>
    <row r="2" spans="1:7" s="446" customFormat="1" ht="33" x14ac:dyDescent="0.25">
      <c r="B2" s="382" t="s">
        <v>1059</v>
      </c>
    </row>
    <row r="3" spans="1:7" ht="14.25" x14ac:dyDescent="0.2">
      <c r="B3" s="49" t="s">
        <v>1006</v>
      </c>
    </row>
    <row r="5" spans="1:7" ht="27" x14ac:dyDescent="0.2">
      <c r="D5" s="371" t="s">
        <v>40</v>
      </c>
      <c r="E5" s="371" t="s">
        <v>27</v>
      </c>
      <c r="F5" s="371" t="s">
        <v>584</v>
      </c>
    </row>
    <row r="6" spans="1:7" ht="14.25" x14ac:dyDescent="0.2">
      <c r="D6" s="387" t="s">
        <v>186</v>
      </c>
      <c r="E6" s="403">
        <v>4307222031.7853403</v>
      </c>
      <c r="F6" s="395">
        <v>0.38968515120493374</v>
      </c>
      <c r="G6" s="447"/>
    </row>
    <row r="7" spans="1:7" ht="14.25" x14ac:dyDescent="0.2">
      <c r="D7" s="387" t="s">
        <v>185</v>
      </c>
      <c r="E7" s="403">
        <v>4830881978.7179403</v>
      </c>
      <c r="F7" s="395">
        <v>0.43706197647526096</v>
      </c>
      <c r="G7" s="447"/>
    </row>
    <row r="8" spans="1:7" ht="14.25" x14ac:dyDescent="0.2">
      <c r="D8" s="387" t="s">
        <v>187</v>
      </c>
      <c r="E8" s="403">
        <v>1355482451.60133</v>
      </c>
      <c r="F8" s="395">
        <v>0.1226338879700045</v>
      </c>
      <c r="G8" s="447"/>
    </row>
    <row r="9" spans="1:7" ht="14.25" x14ac:dyDescent="0.2">
      <c r="D9" s="387" t="s">
        <v>188</v>
      </c>
      <c r="E9" s="403">
        <v>531433671.32336599</v>
      </c>
      <c r="F9" s="395">
        <v>4.808013356098096E-2</v>
      </c>
      <c r="G9" s="447"/>
    </row>
    <row r="10" spans="1:7" ht="14.25" x14ac:dyDescent="0.2">
      <c r="D10" s="387" t="s">
        <v>189</v>
      </c>
      <c r="E10" s="403">
        <v>28062126.614799701</v>
      </c>
      <c r="F10" s="395">
        <v>2.5388507888197964E-3</v>
      </c>
      <c r="G10" s="447"/>
    </row>
    <row r="11" spans="1:7" ht="14.25" x14ac:dyDescent="0.2">
      <c r="D11" s="372" t="s">
        <v>100</v>
      </c>
      <c r="E11" s="404">
        <v>11053082260.042776</v>
      </c>
      <c r="F11" s="414">
        <v>1</v>
      </c>
    </row>
  </sheetData>
  <autoFilter ref="D5:F5" xr:uid="{48043B7D-3F5C-4317-9388-1AA2316C3D26}"/>
  <conditionalFormatting sqref="D6:F11">
    <cfRule type="containsText" dxfId="265" priority="13" operator="containsText" text="Extremadura">
      <formula>NOT(ISERROR(SEARCH("Extremadura",D6)))</formula>
    </cfRule>
    <cfRule type="containsText" dxfId="264" priority="14" operator="containsText" text="Total">
      <formula>NOT(ISERROR(SEARCH("Total",D6)))</formula>
    </cfRule>
  </conditionalFormatting>
  <conditionalFormatting sqref="E6:F11">
    <cfRule type="expression" dxfId="263" priority="11">
      <formula>$C8="Extremadura"</formula>
    </cfRule>
    <cfRule type="expression" dxfId="262" priority="12">
      <formula>$C8="Total"</formula>
    </cfRule>
  </conditionalFormatting>
  <hyperlinks>
    <hyperlink ref="A1" location="ÍNDICE!A1" display="ÍNDICE" xr:uid="{A48D9643-2409-4B21-AFBC-007E77FB3284}"/>
  </hyperlinks>
  <pageMargins left="0.7" right="0.7" top="0.75" bottom="0.75" header="0.3" footer="0.3"/>
  <pageSetup paperSize="9"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1366F-E442-4ED2-AC5A-99E9C39FC783}">
  <sheetPr codeName="Sheet49"/>
  <dimension ref="A1:E25"/>
  <sheetViews>
    <sheetView zoomScaleNormal="100" workbookViewId="0"/>
  </sheetViews>
  <sheetFormatPr baseColWidth="10" defaultColWidth="8.85546875" defaultRowHeight="14.25" x14ac:dyDescent="0.3"/>
  <cols>
    <col min="1" max="1" width="8.85546875" style="51"/>
    <col min="2" max="2" width="27.28515625" style="51" customWidth="1"/>
    <col min="3" max="3" width="11.7109375" style="51" bestFit="1" customWidth="1"/>
    <col min="4" max="5" width="18.140625" style="51" customWidth="1"/>
    <col min="6" max="7" width="8.85546875" style="51" customWidth="1"/>
    <col min="8" max="16384" width="8.85546875" style="51"/>
  </cols>
  <sheetData>
    <row r="1" spans="1:5" s="33" customFormat="1" ht="13.5" x14ac:dyDescent="0.25">
      <c r="A1" s="503" t="s">
        <v>23</v>
      </c>
    </row>
    <row r="2" spans="1:5" s="144" customFormat="1" ht="43.35" customHeight="1" x14ac:dyDescent="0.25">
      <c r="B2" s="571" t="s">
        <v>824</v>
      </c>
      <c r="C2" s="571"/>
      <c r="D2" s="571"/>
      <c r="E2" s="571"/>
    </row>
    <row r="3" spans="1:5" x14ac:dyDescent="0.3">
      <c r="B3" s="573" t="s">
        <v>1031</v>
      </c>
      <c r="C3" s="573"/>
      <c r="D3" s="573"/>
      <c r="E3" s="573"/>
    </row>
    <row r="4" spans="1:5" x14ac:dyDescent="0.3">
      <c r="B4" s="573"/>
      <c r="C4" s="573"/>
      <c r="D4" s="573"/>
      <c r="E4" s="573"/>
    </row>
    <row r="5" spans="1:5" x14ac:dyDescent="0.3">
      <c r="B5" s="171"/>
    </row>
    <row r="6" spans="1:5" ht="16.350000000000001" customHeight="1" x14ac:dyDescent="0.3">
      <c r="B6" s="598" t="s">
        <v>368</v>
      </c>
      <c r="C6" s="194" t="s">
        <v>369</v>
      </c>
      <c r="D6" s="574" t="s">
        <v>371</v>
      </c>
      <c r="E6" s="574" t="s">
        <v>372</v>
      </c>
    </row>
    <row r="7" spans="1:5" ht="15" thickBot="1" x14ac:dyDescent="0.35">
      <c r="B7" s="599"/>
      <c r="C7" s="11" t="s">
        <v>370</v>
      </c>
      <c r="D7" s="575"/>
      <c r="E7" s="575"/>
    </row>
    <row r="8" spans="1:5" ht="15" thickTop="1" x14ac:dyDescent="0.3">
      <c r="B8" s="271" t="s">
        <v>373</v>
      </c>
      <c r="C8" s="596">
        <v>0</v>
      </c>
      <c r="D8" s="597">
        <v>0.16200000000000001</v>
      </c>
      <c r="E8" s="597">
        <v>0.246</v>
      </c>
    </row>
    <row r="9" spans="1:5" x14ac:dyDescent="0.3">
      <c r="B9" s="195" t="s">
        <v>374</v>
      </c>
      <c r="C9" s="587"/>
      <c r="D9" s="589"/>
      <c r="E9" s="589"/>
    </row>
    <row r="10" spans="1:5" ht="28.5" x14ac:dyDescent="0.3">
      <c r="B10" s="272" t="s">
        <v>375</v>
      </c>
      <c r="C10" s="590">
        <v>0.1</v>
      </c>
      <c r="D10" s="592">
        <v>8.2000000000000003E-2</v>
      </c>
      <c r="E10" s="592">
        <v>0.08</v>
      </c>
    </row>
    <row r="11" spans="1:5" x14ac:dyDescent="0.3">
      <c r="B11" s="197" t="s">
        <v>376</v>
      </c>
      <c r="C11" s="594"/>
      <c r="D11" s="595"/>
      <c r="E11" s="595"/>
    </row>
    <row r="12" spans="1:5" ht="28.5" x14ac:dyDescent="0.3">
      <c r="B12" s="271" t="s">
        <v>377</v>
      </c>
      <c r="C12" s="586">
        <v>0.1</v>
      </c>
      <c r="D12" s="588">
        <v>6.7000000000000004E-2</v>
      </c>
      <c r="E12" s="588">
        <v>4.7E-2</v>
      </c>
    </row>
    <row r="13" spans="1:5" x14ac:dyDescent="0.3">
      <c r="B13" s="195" t="s">
        <v>378</v>
      </c>
      <c r="C13" s="587"/>
      <c r="D13" s="589"/>
      <c r="E13" s="589"/>
    </row>
    <row r="14" spans="1:5" ht="28.5" x14ac:dyDescent="0.3">
      <c r="B14" s="272" t="s">
        <v>379</v>
      </c>
      <c r="C14" s="590">
        <v>0.4</v>
      </c>
      <c r="D14" s="592">
        <v>0.42599999999999999</v>
      </c>
      <c r="E14" s="592">
        <v>0.44700000000000001</v>
      </c>
    </row>
    <row r="15" spans="1:5" x14ac:dyDescent="0.3">
      <c r="B15" s="197" t="s">
        <v>380</v>
      </c>
      <c r="C15" s="594"/>
      <c r="D15" s="595"/>
      <c r="E15" s="595"/>
    </row>
    <row r="16" spans="1:5" ht="28.5" x14ac:dyDescent="0.3">
      <c r="B16" s="271" t="s">
        <v>381</v>
      </c>
      <c r="C16" s="586">
        <v>0.5</v>
      </c>
      <c r="D16" s="588">
        <v>0.22</v>
      </c>
      <c r="E16" s="588">
        <v>0.16400000000000001</v>
      </c>
    </row>
    <row r="17" spans="2:5" x14ac:dyDescent="0.3">
      <c r="B17" s="195" t="s">
        <v>382</v>
      </c>
      <c r="C17" s="587"/>
      <c r="D17" s="589"/>
      <c r="E17" s="589"/>
    </row>
    <row r="18" spans="2:5" ht="28.5" x14ac:dyDescent="0.3">
      <c r="B18" s="272" t="s">
        <v>383</v>
      </c>
      <c r="C18" s="590">
        <v>0.6</v>
      </c>
      <c r="D18" s="592">
        <v>8.0000000000000002E-3</v>
      </c>
      <c r="E18" s="592">
        <v>3.0000000000000001E-3</v>
      </c>
    </row>
    <row r="19" spans="2:5" x14ac:dyDescent="0.3">
      <c r="B19" s="197" t="s">
        <v>384</v>
      </c>
      <c r="C19" s="594"/>
      <c r="D19" s="595"/>
      <c r="E19" s="595"/>
    </row>
    <row r="20" spans="2:5" ht="28.5" x14ac:dyDescent="0.3">
      <c r="B20" s="271" t="s">
        <v>385</v>
      </c>
      <c r="C20" s="586">
        <v>0.6</v>
      </c>
      <c r="D20" s="588">
        <v>1E-3</v>
      </c>
      <c r="E20" s="588">
        <v>1E-3</v>
      </c>
    </row>
    <row r="21" spans="2:5" x14ac:dyDescent="0.3">
      <c r="B21" s="195" t="s">
        <v>386</v>
      </c>
      <c r="C21" s="587"/>
      <c r="D21" s="589"/>
      <c r="E21" s="589"/>
    </row>
    <row r="22" spans="2:5" x14ac:dyDescent="0.3">
      <c r="B22" s="272" t="s">
        <v>1060</v>
      </c>
      <c r="C22" s="590">
        <v>0.3</v>
      </c>
      <c r="D22" s="592">
        <v>3.2000000000000001E-2</v>
      </c>
      <c r="E22" s="592">
        <v>1.2E-2</v>
      </c>
    </row>
    <row r="23" spans="2:5" ht="15" thickBot="1" x14ac:dyDescent="0.35">
      <c r="B23" s="273" t="s">
        <v>387</v>
      </c>
      <c r="C23" s="591"/>
      <c r="D23" s="593"/>
      <c r="E23" s="593"/>
    </row>
    <row r="25" spans="2:5" x14ac:dyDescent="0.3">
      <c r="B25" s="55"/>
    </row>
  </sheetData>
  <mergeCells count="29">
    <mergeCell ref="B2:E2"/>
    <mergeCell ref="B3:E4"/>
    <mergeCell ref="B6:B7"/>
    <mergeCell ref="D6:D7"/>
    <mergeCell ref="E6:E7"/>
    <mergeCell ref="C8:C9"/>
    <mergeCell ref="D8:D9"/>
    <mergeCell ref="E8:E9"/>
    <mergeCell ref="C10:C11"/>
    <mergeCell ref="D10:D11"/>
    <mergeCell ref="E10:E11"/>
    <mergeCell ref="C12:C13"/>
    <mergeCell ref="D12:D13"/>
    <mergeCell ref="E12:E13"/>
    <mergeCell ref="C14:C15"/>
    <mergeCell ref="D14:D15"/>
    <mergeCell ref="E14:E15"/>
    <mergeCell ref="C16:C17"/>
    <mergeCell ref="D16:D17"/>
    <mergeCell ref="E16:E17"/>
    <mergeCell ref="C22:C23"/>
    <mergeCell ref="D22:D23"/>
    <mergeCell ref="E22:E23"/>
    <mergeCell ref="C18:C19"/>
    <mergeCell ref="D18:D19"/>
    <mergeCell ref="E18:E19"/>
    <mergeCell ref="C20:C21"/>
    <mergeCell ref="D20:D21"/>
    <mergeCell ref="E20:E21"/>
  </mergeCells>
  <hyperlinks>
    <hyperlink ref="A1" location="ÍNDICE!A1" display="ÍNDICE" xr:uid="{D666E8C2-D3A2-4E73-A556-B6796D046BED}"/>
  </hyperlink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D6EDFB-C9A4-49ED-91C8-E7FA284B1040}">
  <sheetPr codeName="Hoja10"/>
  <dimension ref="A1:F22"/>
  <sheetViews>
    <sheetView showGridLines="0" zoomScaleNormal="100" workbookViewId="0"/>
  </sheetViews>
  <sheetFormatPr baseColWidth="10" defaultColWidth="11.42578125" defaultRowHeight="15" x14ac:dyDescent="0.25"/>
  <cols>
    <col min="1" max="1" width="11.42578125" style="491"/>
    <col min="2" max="2" width="90.42578125" style="491" customWidth="1"/>
    <col min="3" max="3" width="11.42578125" style="491"/>
    <col min="4" max="4" width="15.28515625" style="492" customWidth="1"/>
    <col min="5" max="6" width="21.85546875" style="492" customWidth="1"/>
    <col min="7" max="16384" width="11.42578125" style="491"/>
  </cols>
  <sheetData>
    <row r="1" spans="1:6" x14ac:dyDescent="0.25">
      <c r="A1" s="503" t="s">
        <v>23</v>
      </c>
    </row>
    <row r="2" spans="1:6" ht="34.5" x14ac:dyDescent="0.3">
      <c r="B2" s="493" t="s">
        <v>825</v>
      </c>
    </row>
    <row r="3" spans="1:6" ht="27" x14ac:dyDescent="0.25">
      <c r="B3" s="504" t="s">
        <v>826</v>
      </c>
      <c r="D3" s="371" t="s">
        <v>20</v>
      </c>
      <c r="E3" s="371" t="s">
        <v>761</v>
      </c>
      <c r="F3" s="371" t="s">
        <v>635</v>
      </c>
    </row>
    <row r="4" spans="1:6" x14ac:dyDescent="0.25">
      <c r="B4" s="504" t="s">
        <v>827</v>
      </c>
      <c r="D4" s="387" t="s">
        <v>75</v>
      </c>
      <c r="E4" s="395">
        <v>0.21</v>
      </c>
      <c r="F4" s="417">
        <v>272.40989671637942</v>
      </c>
    </row>
    <row r="5" spans="1:6" x14ac:dyDescent="0.25">
      <c r="D5" s="387" t="s">
        <v>72</v>
      </c>
      <c r="E5" s="395">
        <v>0.222</v>
      </c>
      <c r="F5" s="417">
        <v>263.3936078593984</v>
      </c>
    </row>
    <row r="6" spans="1:6" x14ac:dyDescent="0.25">
      <c r="D6" s="387" t="s">
        <v>69</v>
      </c>
      <c r="E6" s="395">
        <v>0.23</v>
      </c>
      <c r="F6" s="417">
        <v>296.54985551229714</v>
      </c>
    </row>
    <row r="7" spans="1:6" x14ac:dyDescent="0.25">
      <c r="D7" s="387" t="s">
        <v>80</v>
      </c>
      <c r="E7" s="395">
        <v>0.30299999999999999</v>
      </c>
      <c r="F7" s="417">
        <v>219.11206340344731</v>
      </c>
    </row>
    <row r="8" spans="1:6" x14ac:dyDescent="0.25">
      <c r="D8" s="387" t="s">
        <v>74</v>
      </c>
      <c r="E8" s="395">
        <v>0.20799999999999999</v>
      </c>
      <c r="F8" s="417">
        <v>273.42895929401419</v>
      </c>
    </row>
    <row r="9" spans="1:6" x14ac:dyDescent="0.25">
      <c r="D9" s="387" t="s">
        <v>65</v>
      </c>
      <c r="E9" s="395">
        <v>0.128</v>
      </c>
      <c r="F9" s="417">
        <v>297.2277618769171</v>
      </c>
    </row>
    <row r="10" spans="1:6" x14ac:dyDescent="0.25">
      <c r="D10" s="387" t="s">
        <v>73</v>
      </c>
      <c r="E10" s="395">
        <v>0.14699999999999999</v>
      </c>
      <c r="F10" s="417">
        <v>280.78857073381164</v>
      </c>
    </row>
    <row r="11" spans="1:6" x14ac:dyDescent="0.25">
      <c r="D11" s="387" t="s">
        <v>76</v>
      </c>
      <c r="E11" s="395">
        <v>0.217</v>
      </c>
      <c r="F11" s="417">
        <v>278.37434954296822</v>
      </c>
    </row>
    <row r="12" spans="1:6" x14ac:dyDescent="0.25">
      <c r="D12" s="387" t="s">
        <v>71</v>
      </c>
      <c r="E12" s="395">
        <v>0.312</v>
      </c>
      <c r="F12" s="417">
        <v>226.60699122845466</v>
      </c>
    </row>
    <row r="13" spans="1:6" x14ac:dyDescent="0.25">
      <c r="D13" s="387" t="s">
        <v>67</v>
      </c>
      <c r="E13" s="395">
        <v>0.192</v>
      </c>
      <c r="F13" s="417">
        <v>291.74506391770916</v>
      </c>
    </row>
    <row r="14" spans="1:6" x14ac:dyDescent="0.25">
      <c r="D14" s="387" t="s">
        <v>66</v>
      </c>
      <c r="E14" s="395">
        <v>0.152</v>
      </c>
      <c r="F14" s="417">
        <v>331.74171293394568</v>
      </c>
    </row>
    <row r="15" spans="1:6" x14ac:dyDescent="0.25">
      <c r="D15" s="387" t="s">
        <v>70</v>
      </c>
      <c r="E15" s="395">
        <v>0.161</v>
      </c>
      <c r="F15" s="417">
        <v>282.32714071715804</v>
      </c>
    </row>
    <row r="16" spans="1:6" x14ac:dyDescent="0.25">
      <c r="D16" s="387" t="s">
        <v>79</v>
      </c>
      <c r="E16" s="395">
        <v>0.377</v>
      </c>
      <c r="F16" s="417">
        <v>224.9121913013503</v>
      </c>
    </row>
    <row r="17" spans="2:6" x14ac:dyDescent="0.25">
      <c r="D17" s="387" t="s">
        <v>68</v>
      </c>
      <c r="E17" s="395">
        <v>0.13</v>
      </c>
      <c r="F17" s="417">
        <v>303.07437311570004</v>
      </c>
    </row>
    <row r="18" spans="2:6" x14ac:dyDescent="0.25">
      <c r="D18" s="387" t="s">
        <v>78</v>
      </c>
      <c r="E18" s="395">
        <v>0.105</v>
      </c>
      <c r="F18" s="417">
        <v>225.85640332079211</v>
      </c>
    </row>
    <row r="19" spans="2:6" x14ac:dyDescent="0.25">
      <c r="D19" s="387" t="s">
        <v>81</v>
      </c>
      <c r="E19" s="395">
        <v>0.215</v>
      </c>
      <c r="F19" s="417">
        <v>226.48082523557846</v>
      </c>
    </row>
    <row r="20" spans="2:6" x14ac:dyDescent="0.25">
      <c r="D20" s="387" t="s">
        <v>77</v>
      </c>
      <c r="E20" s="395">
        <v>0.17699999999999999</v>
      </c>
      <c r="F20" s="417">
        <v>252.89362029966287</v>
      </c>
    </row>
    <row r="21" spans="2:6" x14ac:dyDescent="0.25">
      <c r="B21" s="573"/>
      <c r="D21" s="372" t="s">
        <v>596</v>
      </c>
      <c r="E21" s="414">
        <v>0.23821657782432173</v>
      </c>
      <c r="F21" s="418">
        <v>260.29617408099364</v>
      </c>
    </row>
    <row r="22" spans="2:6" x14ac:dyDescent="0.25">
      <c r="B22" s="573"/>
    </row>
  </sheetData>
  <mergeCells count="1">
    <mergeCell ref="B21:B22"/>
  </mergeCells>
  <conditionalFormatting sqref="D4:F21">
    <cfRule type="containsText" dxfId="261" priority="3" operator="containsText" text="Extremadura">
      <formula>NOT(ISERROR(SEARCH("Extremadura",D4)))</formula>
    </cfRule>
    <cfRule type="containsText" dxfId="260" priority="4" operator="containsText" text="Total">
      <formula>NOT(ISERROR(SEARCH("Total",D4)))</formula>
    </cfRule>
  </conditionalFormatting>
  <conditionalFormatting sqref="E4:F21">
    <cfRule type="expression" dxfId="259" priority="1">
      <formula>$C6="Extremadura"</formula>
    </cfRule>
    <cfRule type="expression" dxfId="258" priority="2">
      <formula>$C6="Total"</formula>
    </cfRule>
  </conditionalFormatting>
  <hyperlinks>
    <hyperlink ref="A1" location="ÍNDICE!A1" display="ÍNDICE" xr:uid="{B9D43F72-594F-4CE6-AAB3-B8AB62852A8D}"/>
  </hyperlinks>
  <pageMargins left="0.7" right="0.7" top="0.75" bottom="0.75" header="0.3" footer="0.3"/>
  <pageSetup paperSize="9"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B43F3-0767-4222-992F-B46195DB541F}">
  <sheetPr codeName="Sheet50"/>
  <dimension ref="A1:E28"/>
  <sheetViews>
    <sheetView zoomScaleNormal="100" workbookViewId="0"/>
  </sheetViews>
  <sheetFormatPr baseColWidth="10" defaultColWidth="8.85546875" defaultRowHeight="12" x14ac:dyDescent="0.2"/>
  <cols>
    <col min="1" max="1" width="12" style="269" customWidth="1"/>
    <col min="2" max="2" width="90.7109375" style="269" customWidth="1"/>
    <col min="3" max="3" width="8.85546875" style="269" customWidth="1"/>
    <col min="4" max="4" width="10.28515625" style="269" customWidth="1"/>
    <col min="5" max="5" width="20.42578125" style="269" customWidth="1"/>
    <col min="6" max="248" width="8.85546875" style="269"/>
    <col min="249" max="249" width="39.140625" style="269" customWidth="1"/>
    <col min="250" max="261" width="19.42578125" style="269" customWidth="1"/>
    <col min="262" max="504" width="8.85546875" style="269"/>
    <col min="505" max="505" width="39.140625" style="269" customWidth="1"/>
    <col min="506" max="517" width="19.42578125" style="269" customWidth="1"/>
    <col min="518" max="760" width="8.85546875" style="269"/>
    <col min="761" max="761" width="39.140625" style="269" customWidth="1"/>
    <col min="762" max="773" width="19.42578125" style="269" customWidth="1"/>
    <col min="774" max="1016" width="8.85546875" style="269"/>
    <col min="1017" max="1017" width="39.140625" style="269" customWidth="1"/>
    <col min="1018" max="1029" width="19.42578125" style="269" customWidth="1"/>
    <col min="1030" max="1272" width="8.85546875" style="269"/>
    <col min="1273" max="1273" width="39.140625" style="269" customWidth="1"/>
    <col min="1274" max="1285" width="19.42578125" style="269" customWidth="1"/>
    <col min="1286" max="1528" width="8.85546875" style="269"/>
    <col min="1529" max="1529" width="39.140625" style="269" customWidth="1"/>
    <col min="1530" max="1541" width="19.42578125" style="269" customWidth="1"/>
    <col min="1542" max="1784" width="8.85546875" style="269"/>
    <col min="1785" max="1785" width="39.140625" style="269" customWidth="1"/>
    <col min="1786" max="1797" width="19.42578125" style="269" customWidth="1"/>
    <col min="1798" max="2040" width="8.85546875" style="269"/>
    <col min="2041" max="2041" width="39.140625" style="269" customWidth="1"/>
    <col min="2042" max="2053" width="19.42578125" style="269" customWidth="1"/>
    <col min="2054" max="2296" width="8.85546875" style="269"/>
    <col min="2297" max="2297" width="39.140625" style="269" customWidth="1"/>
    <col min="2298" max="2309" width="19.42578125" style="269" customWidth="1"/>
    <col min="2310" max="2552" width="8.85546875" style="269"/>
    <col min="2553" max="2553" width="39.140625" style="269" customWidth="1"/>
    <col min="2554" max="2565" width="19.42578125" style="269" customWidth="1"/>
    <col min="2566" max="2808" width="8.85546875" style="269"/>
    <col min="2809" max="2809" width="39.140625" style="269" customWidth="1"/>
    <col min="2810" max="2821" width="19.42578125" style="269" customWidth="1"/>
    <col min="2822" max="3064" width="8.85546875" style="269"/>
    <col min="3065" max="3065" width="39.140625" style="269" customWidth="1"/>
    <col min="3066" max="3077" width="19.42578125" style="269" customWidth="1"/>
    <col min="3078" max="3320" width="8.85546875" style="269"/>
    <col min="3321" max="3321" width="39.140625" style="269" customWidth="1"/>
    <col min="3322" max="3333" width="19.42578125" style="269" customWidth="1"/>
    <col min="3334" max="3576" width="8.85546875" style="269"/>
    <col min="3577" max="3577" width="39.140625" style="269" customWidth="1"/>
    <col min="3578" max="3589" width="19.42578125" style="269" customWidth="1"/>
    <col min="3590" max="3832" width="8.85546875" style="269"/>
    <col min="3833" max="3833" width="39.140625" style="269" customWidth="1"/>
    <col min="3834" max="3845" width="19.42578125" style="269" customWidth="1"/>
    <col min="3846" max="4088" width="8.85546875" style="269"/>
    <col min="4089" max="4089" width="39.140625" style="269" customWidth="1"/>
    <col min="4090" max="4101" width="19.42578125" style="269" customWidth="1"/>
    <col min="4102" max="4344" width="8.85546875" style="269"/>
    <col min="4345" max="4345" width="39.140625" style="269" customWidth="1"/>
    <col min="4346" max="4357" width="19.42578125" style="269" customWidth="1"/>
    <col min="4358" max="4600" width="8.85546875" style="269"/>
    <col min="4601" max="4601" width="39.140625" style="269" customWidth="1"/>
    <col min="4602" max="4613" width="19.42578125" style="269" customWidth="1"/>
    <col min="4614" max="4856" width="8.85546875" style="269"/>
    <col min="4857" max="4857" width="39.140625" style="269" customWidth="1"/>
    <col min="4858" max="4869" width="19.42578125" style="269" customWidth="1"/>
    <col min="4870" max="5112" width="8.85546875" style="269"/>
    <col min="5113" max="5113" width="39.140625" style="269" customWidth="1"/>
    <col min="5114" max="5125" width="19.42578125" style="269" customWidth="1"/>
    <col min="5126" max="5368" width="8.85546875" style="269"/>
    <col min="5369" max="5369" width="39.140625" style="269" customWidth="1"/>
    <col min="5370" max="5381" width="19.42578125" style="269" customWidth="1"/>
    <col min="5382" max="5624" width="8.85546875" style="269"/>
    <col min="5625" max="5625" width="39.140625" style="269" customWidth="1"/>
    <col min="5626" max="5637" width="19.42578125" style="269" customWidth="1"/>
    <col min="5638" max="5880" width="8.85546875" style="269"/>
    <col min="5881" max="5881" width="39.140625" style="269" customWidth="1"/>
    <col min="5882" max="5893" width="19.42578125" style="269" customWidth="1"/>
    <col min="5894" max="6136" width="8.85546875" style="269"/>
    <col min="6137" max="6137" width="39.140625" style="269" customWidth="1"/>
    <col min="6138" max="6149" width="19.42578125" style="269" customWidth="1"/>
    <col min="6150" max="6392" width="8.85546875" style="269"/>
    <col min="6393" max="6393" width="39.140625" style="269" customWidth="1"/>
    <col min="6394" max="6405" width="19.42578125" style="269" customWidth="1"/>
    <col min="6406" max="6648" width="8.85546875" style="269"/>
    <col min="6649" max="6649" width="39.140625" style="269" customWidth="1"/>
    <col min="6650" max="6661" width="19.42578125" style="269" customWidth="1"/>
    <col min="6662" max="6904" width="8.85546875" style="269"/>
    <col min="6905" max="6905" width="39.140625" style="269" customWidth="1"/>
    <col min="6906" max="6917" width="19.42578125" style="269" customWidth="1"/>
    <col min="6918" max="7160" width="8.85546875" style="269"/>
    <col min="7161" max="7161" width="39.140625" style="269" customWidth="1"/>
    <col min="7162" max="7173" width="19.42578125" style="269" customWidth="1"/>
    <col min="7174" max="7416" width="8.85546875" style="269"/>
    <col min="7417" max="7417" width="39.140625" style="269" customWidth="1"/>
    <col min="7418" max="7429" width="19.42578125" style="269" customWidth="1"/>
    <col min="7430" max="7672" width="8.85546875" style="269"/>
    <col min="7673" max="7673" width="39.140625" style="269" customWidth="1"/>
    <col min="7674" max="7685" width="19.42578125" style="269" customWidth="1"/>
    <col min="7686" max="7928" width="8.85546875" style="269"/>
    <col min="7929" max="7929" width="39.140625" style="269" customWidth="1"/>
    <col min="7930" max="7941" width="19.42578125" style="269" customWidth="1"/>
    <col min="7942" max="8184" width="8.85546875" style="269"/>
    <col min="8185" max="8185" width="39.140625" style="269" customWidth="1"/>
    <col min="8186" max="8197" width="19.42578125" style="269" customWidth="1"/>
    <col min="8198" max="8440" width="8.85546875" style="269"/>
    <col min="8441" max="8441" width="39.140625" style="269" customWidth="1"/>
    <col min="8442" max="8453" width="19.42578125" style="269" customWidth="1"/>
    <col min="8454" max="8696" width="8.85546875" style="269"/>
    <col min="8697" max="8697" width="39.140625" style="269" customWidth="1"/>
    <col min="8698" max="8709" width="19.42578125" style="269" customWidth="1"/>
    <col min="8710" max="8952" width="8.85546875" style="269"/>
    <col min="8953" max="8953" width="39.140625" style="269" customWidth="1"/>
    <col min="8954" max="8965" width="19.42578125" style="269" customWidth="1"/>
    <col min="8966" max="9208" width="8.85546875" style="269"/>
    <col min="9209" max="9209" width="39.140625" style="269" customWidth="1"/>
    <col min="9210" max="9221" width="19.42578125" style="269" customWidth="1"/>
    <col min="9222" max="9464" width="8.85546875" style="269"/>
    <col min="9465" max="9465" width="39.140625" style="269" customWidth="1"/>
    <col min="9466" max="9477" width="19.42578125" style="269" customWidth="1"/>
    <col min="9478" max="9720" width="8.85546875" style="269"/>
    <col min="9721" max="9721" width="39.140625" style="269" customWidth="1"/>
    <col min="9722" max="9733" width="19.42578125" style="269" customWidth="1"/>
    <col min="9734" max="9976" width="8.85546875" style="269"/>
    <col min="9977" max="9977" width="39.140625" style="269" customWidth="1"/>
    <col min="9978" max="9989" width="19.42578125" style="269" customWidth="1"/>
    <col min="9990" max="10232" width="8.85546875" style="269"/>
    <col min="10233" max="10233" width="39.140625" style="269" customWidth="1"/>
    <col min="10234" max="10245" width="19.42578125" style="269" customWidth="1"/>
    <col min="10246" max="10488" width="8.85546875" style="269"/>
    <col min="10489" max="10489" width="39.140625" style="269" customWidth="1"/>
    <col min="10490" max="10501" width="19.42578125" style="269" customWidth="1"/>
    <col min="10502" max="10744" width="8.85546875" style="269"/>
    <col min="10745" max="10745" width="39.140625" style="269" customWidth="1"/>
    <col min="10746" max="10757" width="19.42578125" style="269" customWidth="1"/>
    <col min="10758" max="11000" width="8.85546875" style="269"/>
    <col min="11001" max="11001" width="39.140625" style="269" customWidth="1"/>
    <col min="11002" max="11013" width="19.42578125" style="269" customWidth="1"/>
    <col min="11014" max="11256" width="8.85546875" style="269"/>
    <col min="11257" max="11257" width="39.140625" style="269" customWidth="1"/>
    <col min="11258" max="11269" width="19.42578125" style="269" customWidth="1"/>
    <col min="11270" max="11512" width="8.85546875" style="269"/>
    <col min="11513" max="11513" width="39.140625" style="269" customWidth="1"/>
    <col min="11514" max="11525" width="19.42578125" style="269" customWidth="1"/>
    <col min="11526" max="11768" width="8.85546875" style="269"/>
    <col min="11769" max="11769" width="39.140625" style="269" customWidth="1"/>
    <col min="11770" max="11781" width="19.42578125" style="269" customWidth="1"/>
    <col min="11782" max="12024" width="8.85546875" style="269"/>
    <col min="12025" max="12025" width="39.140625" style="269" customWidth="1"/>
    <col min="12026" max="12037" width="19.42578125" style="269" customWidth="1"/>
    <col min="12038" max="12280" width="8.85546875" style="269"/>
    <col min="12281" max="12281" width="39.140625" style="269" customWidth="1"/>
    <col min="12282" max="12293" width="19.42578125" style="269" customWidth="1"/>
    <col min="12294" max="12536" width="8.85546875" style="269"/>
    <col min="12537" max="12537" width="39.140625" style="269" customWidth="1"/>
    <col min="12538" max="12549" width="19.42578125" style="269" customWidth="1"/>
    <col min="12550" max="12792" width="8.85546875" style="269"/>
    <col min="12793" max="12793" width="39.140625" style="269" customWidth="1"/>
    <col min="12794" max="12805" width="19.42578125" style="269" customWidth="1"/>
    <col min="12806" max="13048" width="8.85546875" style="269"/>
    <col min="13049" max="13049" width="39.140625" style="269" customWidth="1"/>
    <col min="13050" max="13061" width="19.42578125" style="269" customWidth="1"/>
    <col min="13062" max="13304" width="8.85546875" style="269"/>
    <col min="13305" max="13305" width="39.140625" style="269" customWidth="1"/>
    <col min="13306" max="13317" width="19.42578125" style="269" customWidth="1"/>
    <col min="13318" max="13560" width="8.85546875" style="269"/>
    <col min="13561" max="13561" width="39.140625" style="269" customWidth="1"/>
    <col min="13562" max="13573" width="19.42578125" style="269" customWidth="1"/>
    <col min="13574" max="13816" width="8.85546875" style="269"/>
    <col min="13817" max="13817" width="39.140625" style="269" customWidth="1"/>
    <col min="13818" max="13829" width="19.42578125" style="269" customWidth="1"/>
    <col min="13830" max="14072" width="8.85546875" style="269"/>
    <col min="14073" max="14073" width="39.140625" style="269" customWidth="1"/>
    <col min="14074" max="14085" width="19.42578125" style="269" customWidth="1"/>
    <col min="14086" max="14328" width="8.85546875" style="269"/>
    <col min="14329" max="14329" width="39.140625" style="269" customWidth="1"/>
    <col min="14330" max="14341" width="19.42578125" style="269" customWidth="1"/>
    <col min="14342" max="14584" width="8.85546875" style="269"/>
    <col min="14585" max="14585" width="39.140625" style="269" customWidth="1"/>
    <col min="14586" max="14597" width="19.42578125" style="269" customWidth="1"/>
    <col min="14598" max="14840" width="8.85546875" style="269"/>
    <col min="14841" max="14841" width="39.140625" style="269" customWidth="1"/>
    <col min="14842" max="14853" width="19.42578125" style="269" customWidth="1"/>
    <col min="14854" max="15096" width="8.85546875" style="269"/>
    <col min="15097" max="15097" width="39.140625" style="269" customWidth="1"/>
    <col min="15098" max="15109" width="19.42578125" style="269" customWidth="1"/>
    <col min="15110" max="15352" width="8.85546875" style="269"/>
    <col min="15353" max="15353" width="39.140625" style="269" customWidth="1"/>
    <col min="15354" max="15365" width="19.42578125" style="269" customWidth="1"/>
    <col min="15366" max="15608" width="8.85546875" style="269"/>
    <col min="15609" max="15609" width="39.140625" style="269" customWidth="1"/>
    <col min="15610" max="15621" width="19.42578125" style="269" customWidth="1"/>
    <col min="15622" max="15864" width="8.85546875" style="269"/>
    <col min="15865" max="15865" width="39.140625" style="269" customWidth="1"/>
    <col min="15866" max="15877" width="19.42578125" style="269" customWidth="1"/>
    <col min="15878" max="16120" width="8.85546875" style="269"/>
    <col min="16121" max="16121" width="39.140625" style="269" customWidth="1"/>
    <col min="16122" max="16133" width="19.42578125" style="269" customWidth="1"/>
    <col min="16134" max="16384" width="8.85546875" style="269"/>
  </cols>
  <sheetData>
    <row r="1" spans="1:5" s="40" customFormat="1" ht="15" x14ac:dyDescent="0.25">
      <c r="A1" s="503" t="s">
        <v>23</v>
      </c>
      <c r="B1" s="42"/>
      <c r="C1" s="42"/>
    </row>
    <row r="2" spans="1:5" s="151" customFormat="1" ht="42" customHeight="1" x14ac:dyDescent="0.3">
      <c r="B2" s="493" t="s">
        <v>828</v>
      </c>
      <c r="C2" s="157"/>
    </row>
    <row r="3" spans="1:5" ht="14.25" x14ac:dyDescent="0.2">
      <c r="B3" s="348" t="s">
        <v>1061</v>
      </c>
      <c r="C3" s="268"/>
    </row>
    <row r="4" spans="1:5" ht="27" x14ac:dyDescent="0.2">
      <c r="B4" s="338"/>
      <c r="C4" s="268"/>
      <c r="D4" s="371" t="s">
        <v>20</v>
      </c>
      <c r="E4" s="371" t="s">
        <v>603</v>
      </c>
    </row>
    <row r="5" spans="1:5" ht="14.25" x14ac:dyDescent="0.2">
      <c r="B5" s="43"/>
      <c r="C5" s="43"/>
      <c r="D5" s="387" t="s">
        <v>80</v>
      </c>
      <c r="E5" s="405">
        <v>80.3</v>
      </c>
    </row>
    <row r="6" spans="1:5" ht="14.25" x14ac:dyDescent="0.2">
      <c r="B6" s="43"/>
      <c r="C6" s="43"/>
      <c r="D6" s="387" t="s">
        <v>81</v>
      </c>
      <c r="E6" s="405">
        <v>80.3</v>
      </c>
    </row>
    <row r="7" spans="1:5" ht="14.25" x14ac:dyDescent="0.2">
      <c r="B7" s="41"/>
      <c r="C7" s="41"/>
      <c r="D7" s="387" t="s">
        <v>66</v>
      </c>
      <c r="E7" s="405">
        <v>80.2</v>
      </c>
    </row>
    <row r="8" spans="1:5" ht="14.25" x14ac:dyDescent="0.2">
      <c r="D8" s="387" t="s">
        <v>72</v>
      </c>
      <c r="E8" s="405">
        <v>79.599999999999994</v>
      </c>
    </row>
    <row r="9" spans="1:5" ht="14.25" x14ac:dyDescent="0.2">
      <c r="D9" s="387" t="s">
        <v>78</v>
      </c>
      <c r="E9" s="405">
        <v>79.599999999999994</v>
      </c>
    </row>
    <row r="10" spans="1:5" ht="14.25" x14ac:dyDescent="0.2">
      <c r="D10" s="387" t="s">
        <v>71</v>
      </c>
      <c r="E10" s="405">
        <v>79.400000000000006</v>
      </c>
    </row>
    <row r="11" spans="1:5" ht="14.25" x14ac:dyDescent="0.2">
      <c r="D11" s="387" t="s">
        <v>74</v>
      </c>
      <c r="E11" s="405">
        <v>79.099999999999994</v>
      </c>
    </row>
    <row r="12" spans="1:5" ht="14.25" x14ac:dyDescent="0.2">
      <c r="D12" s="387" t="s">
        <v>76</v>
      </c>
      <c r="E12" s="405">
        <v>78.900000000000006</v>
      </c>
    </row>
    <row r="13" spans="1:5" ht="14.25" x14ac:dyDescent="0.2">
      <c r="D13" s="387" t="s">
        <v>596</v>
      </c>
      <c r="E13" s="405">
        <v>78.900000000000006</v>
      </c>
    </row>
    <row r="14" spans="1:5" ht="14.25" x14ac:dyDescent="0.2">
      <c r="D14" s="387" t="s">
        <v>77</v>
      </c>
      <c r="E14" s="405">
        <v>78.900000000000006</v>
      </c>
    </row>
    <row r="15" spans="1:5" ht="14.25" x14ac:dyDescent="0.2">
      <c r="D15" s="387" t="s">
        <v>75</v>
      </c>
      <c r="E15" s="405">
        <v>78.8</v>
      </c>
    </row>
    <row r="16" spans="1:5" ht="14.25" x14ac:dyDescent="0.2">
      <c r="D16" s="387" t="s">
        <v>73</v>
      </c>
      <c r="E16" s="405">
        <v>78.599999999999994</v>
      </c>
    </row>
    <row r="17" spans="1:5" ht="14.25" x14ac:dyDescent="0.2">
      <c r="D17" s="387" t="s">
        <v>65</v>
      </c>
      <c r="E17" s="405">
        <v>78.400000000000006</v>
      </c>
    </row>
    <row r="18" spans="1:5" ht="14.25" x14ac:dyDescent="0.2">
      <c r="D18" s="387" t="s">
        <v>69</v>
      </c>
      <c r="E18" s="405">
        <v>78.099999999999994</v>
      </c>
    </row>
    <row r="19" spans="1:5" ht="14.25" x14ac:dyDescent="0.2">
      <c r="D19" s="387" t="s">
        <v>70</v>
      </c>
      <c r="E19" s="405">
        <v>78</v>
      </c>
    </row>
    <row r="20" spans="1:5" ht="14.25" x14ac:dyDescent="0.2">
      <c r="A20" s="274"/>
      <c r="D20" s="387" t="s">
        <v>67</v>
      </c>
      <c r="E20" s="405">
        <v>77.900000000000006</v>
      </c>
    </row>
    <row r="21" spans="1:5" ht="14.25" x14ac:dyDescent="0.2">
      <c r="A21" s="41"/>
      <c r="D21" s="387" t="s">
        <v>68</v>
      </c>
      <c r="E21" s="405">
        <v>77.8</v>
      </c>
    </row>
    <row r="22" spans="1:5" ht="14.25" x14ac:dyDescent="0.2">
      <c r="A22" s="44"/>
      <c r="D22" s="372" t="s">
        <v>79</v>
      </c>
      <c r="E22" s="406">
        <v>77.8</v>
      </c>
    </row>
    <row r="28" spans="1:5" ht="14.25" x14ac:dyDescent="0.2">
      <c r="B28" s="64"/>
    </row>
  </sheetData>
  <autoFilter ref="D5:E5" xr:uid="{754AB5AA-3CFD-4533-891B-EA0B150980EB}">
    <sortState xmlns:xlrd2="http://schemas.microsoft.com/office/spreadsheetml/2017/richdata2" ref="D6:E22">
      <sortCondition descending="1" ref="E5"/>
    </sortState>
  </autoFilter>
  <conditionalFormatting sqref="D5:E22">
    <cfRule type="containsText" dxfId="257" priority="3" operator="containsText" text="Extremadura">
      <formula>NOT(ISERROR(SEARCH("Extremadura",D5)))</formula>
    </cfRule>
    <cfRule type="containsText" dxfId="256" priority="4" operator="containsText" text="Total">
      <formula>NOT(ISERROR(SEARCH("Total",D5)))</formula>
    </cfRule>
  </conditionalFormatting>
  <conditionalFormatting sqref="E5:E22">
    <cfRule type="expression" dxfId="255" priority="1">
      <formula>$C7="Extremadura"</formula>
    </cfRule>
    <cfRule type="expression" dxfId="254" priority="2">
      <formula>$C7="Total"</formula>
    </cfRule>
  </conditionalFormatting>
  <hyperlinks>
    <hyperlink ref="A1" location="ÍNDICE!A1" display="ÍNDICE" xr:uid="{810D23CA-0947-415F-9794-5CA771B90D3F}"/>
  </hyperlinks>
  <pageMargins left="0.7" right="0.7" top="0.75" bottom="0.75" header="0.3" footer="0.3"/>
  <pageSetup paperSize="9"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169928-6C13-413B-B683-949EC28244B0}">
  <sheetPr codeName="Sheet51"/>
  <dimension ref="A1:E32"/>
  <sheetViews>
    <sheetView zoomScaleNormal="100" workbookViewId="0"/>
  </sheetViews>
  <sheetFormatPr baseColWidth="10" defaultColWidth="8.85546875" defaultRowHeight="12" x14ac:dyDescent="0.2"/>
  <cols>
    <col min="1" max="1" width="12" style="269" customWidth="1"/>
    <col min="2" max="2" width="90.7109375" style="269" customWidth="1"/>
    <col min="3" max="3" width="12" style="269" customWidth="1"/>
    <col min="4" max="4" width="12.7109375" style="269" customWidth="1"/>
    <col min="5" max="5" width="21.42578125" style="269" customWidth="1"/>
    <col min="6" max="245" width="8.85546875" style="269"/>
    <col min="246" max="246" width="39.140625" style="269" customWidth="1"/>
    <col min="247" max="258" width="19.42578125" style="269" customWidth="1"/>
    <col min="259" max="501" width="8.85546875" style="269"/>
    <col min="502" max="502" width="39.140625" style="269" customWidth="1"/>
    <col min="503" max="514" width="19.42578125" style="269" customWidth="1"/>
    <col min="515" max="757" width="8.85546875" style="269"/>
    <col min="758" max="758" width="39.140625" style="269" customWidth="1"/>
    <col min="759" max="770" width="19.42578125" style="269" customWidth="1"/>
    <col min="771" max="1013" width="8.85546875" style="269"/>
    <col min="1014" max="1014" width="39.140625" style="269" customWidth="1"/>
    <col min="1015" max="1026" width="19.42578125" style="269" customWidth="1"/>
    <col min="1027" max="1269" width="8.85546875" style="269"/>
    <col min="1270" max="1270" width="39.140625" style="269" customWidth="1"/>
    <col min="1271" max="1282" width="19.42578125" style="269" customWidth="1"/>
    <col min="1283" max="1525" width="8.85546875" style="269"/>
    <col min="1526" max="1526" width="39.140625" style="269" customWidth="1"/>
    <col min="1527" max="1538" width="19.42578125" style="269" customWidth="1"/>
    <col min="1539" max="1781" width="8.85546875" style="269"/>
    <col min="1782" max="1782" width="39.140625" style="269" customWidth="1"/>
    <col min="1783" max="1794" width="19.42578125" style="269" customWidth="1"/>
    <col min="1795" max="2037" width="8.85546875" style="269"/>
    <col min="2038" max="2038" width="39.140625" style="269" customWidth="1"/>
    <col min="2039" max="2050" width="19.42578125" style="269" customWidth="1"/>
    <col min="2051" max="2293" width="8.85546875" style="269"/>
    <col min="2294" max="2294" width="39.140625" style="269" customWidth="1"/>
    <col min="2295" max="2306" width="19.42578125" style="269" customWidth="1"/>
    <col min="2307" max="2549" width="8.85546875" style="269"/>
    <col min="2550" max="2550" width="39.140625" style="269" customWidth="1"/>
    <col min="2551" max="2562" width="19.42578125" style="269" customWidth="1"/>
    <col min="2563" max="2805" width="8.85546875" style="269"/>
    <col min="2806" max="2806" width="39.140625" style="269" customWidth="1"/>
    <col min="2807" max="2818" width="19.42578125" style="269" customWidth="1"/>
    <col min="2819" max="3061" width="8.85546875" style="269"/>
    <col min="3062" max="3062" width="39.140625" style="269" customWidth="1"/>
    <col min="3063" max="3074" width="19.42578125" style="269" customWidth="1"/>
    <col min="3075" max="3317" width="8.85546875" style="269"/>
    <col min="3318" max="3318" width="39.140625" style="269" customWidth="1"/>
    <col min="3319" max="3330" width="19.42578125" style="269" customWidth="1"/>
    <col min="3331" max="3573" width="8.85546875" style="269"/>
    <col min="3574" max="3574" width="39.140625" style="269" customWidth="1"/>
    <col min="3575" max="3586" width="19.42578125" style="269" customWidth="1"/>
    <col min="3587" max="3829" width="8.85546875" style="269"/>
    <col min="3830" max="3830" width="39.140625" style="269" customWidth="1"/>
    <col min="3831" max="3842" width="19.42578125" style="269" customWidth="1"/>
    <col min="3843" max="4085" width="8.85546875" style="269"/>
    <col min="4086" max="4086" width="39.140625" style="269" customWidth="1"/>
    <col min="4087" max="4098" width="19.42578125" style="269" customWidth="1"/>
    <col min="4099" max="4341" width="8.85546875" style="269"/>
    <col min="4342" max="4342" width="39.140625" style="269" customWidth="1"/>
    <col min="4343" max="4354" width="19.42578125" style="269" customWidth="1"/>
    <col min="4355" max="4597" width="8.85546875" style="269"/>
    <col min="4598" max="4598" width="39.140625" style="269" customWidth="1"/>
    <col min="4599" max="4610" width="19.42578125" style="269" customWidth="1"/>
    <col min="4611" max="4853" width="8.85546875" style="269"/>
    <col min="4854" max="4854" width="39.140625" style="269" customWidth="1"/>
    <col min="4855" max="4866" width="19.42578125" style="269" customWidth="1"/>
    <col min="4867" max="5109" width="8.85546875" style="269"/>
    <col min="5110" max="5110" width="39.140625" style="269" customWidth="1"/>
    <col min="5111" max="5122" width="19.42578125" style="269" customWidth="1"/>
    <col min="5123" max="5365" width="8.85546875" style="269"/>
    <col min="5366" max="5366" width="39.140625" style="269" customWidth="1"/>
    <col min="5367" max="5378" width="19.42578125" style="269" customWidth="1"/>
    <col min="5379" max="5621" width="8.85546875" style="269"/>
    <col min="5622" max="5622" width="39.140625" style="269" customWidth="1"/>
    <col min="5623" max="5634" width="19.42578125" style="269" customWidth="1"/>
    <col min="5635" max="5877" width="8.85546875" style="269"/>
    <col min="5878" max="5878" width="39.140625" style="269" customWidth="1"/>
    <col min="5879" max="5890" width="19.42578125" style="269" customWidth="1"/>
    <col min="5891" max="6133" width="8.85546875" style="269"/>
    <col min="6134" max="6134" width="39.140625" style="269" customWidth="1"/>
    <col min="6135" max="6146" width="19.42578125" style="269" customWidth="1"/>
    <col min="6147" max="6389" width="8.85546875" style="269"/>
    <col min="6390" max="6390" width="39.140625" style="269" customWidth="1"/>
    <col min="6391" max="6402" width="19.42578125" style="269" customWidth="1"/>
    <col min="6403" max="6645" width="8.85546875" style="269"/>
    <col min="6646" max="6646" width="39.140625" style="269" customWidth="1"/>
    <col min="6647" max="6658" width="19.42578125" style="269" customWidth="1"/>
    <col min="6659" max="6901" width="8.85546875" style="269"/>
    <col min="6902" max="6902" width="39.140625" style="269" customWidth="1"/>
    <col min="6903" max="6914" width="19.42578125" style="269" customWidth="1"/>
    <col min="6915" max="7157" width="8.85546875" style="269"/>
    <col min="7158" max="7158" width="39.140625" style="269" customWidth="1"/>
    <col min="7159" max="7170" width="19.42578125" style="269" customWidth="1"/>
    <col min="7171" max="7413" width="8.85546875" style="269"/>
    <col min="7414" max="7414" width="39.140625" style="269" customWidth="1"/>
    <col min="7415" max="7426" width="19.42578125" style="269" customWidth="1"/>
    <col min="7427" max="7669" width="8.85546875" style="269"/>
    <col min="7670" max="7670" width="39.140625" style="269" customWidth="1"/>
    <col min="7671" max="7682" width="19.42578125" style="269" customWidth="1"/>
    <col min="7683" max="7925" width="8.85546875" style="269"/>
    <col min="7926" max="7926" width="39.140625" style="269" customWidth="1"/>
    <col min="7927" max="7938" width="19.42578125" style="269" customWidth="1"/>
    <col min="7939" max="8181" width="8.85546875" style="269"/>
    <col min="8182" max="8182" width="39.140625" style="269" customWidth="1"/>
    <col min="8183" max="8194" width="19.42578125" style="269" customWidth="1"/>
    <col min="8195" max="8437" width="8.85546875" style="269"/>
    <col min="8438" max="8438" width="39.140625" style="269" customWidth="1"/>
    <col min="8439" max="8450" width="19.42578125" style="269" customWidth="1"/>
    <col min="8451" max="8693" width="8.85546875" style="269"/>
    <col min="8694" max="8694" width="39.140625" style="269" customWidth="1"/>
    <col min="8695" max="8706" width="19.42578125" style="269" customWidth="1"/>
    <col min="8707" max="8949" width="8.85546875" style="269"/>
    <col min="8950" max="8950" width="39.140625" style="269" customWidth="1"/>
    <col min="8951" max="8962" width="19.42578125" style="269" customWidth="1"/>
    <col min="8963" max="9205" width="8.85546875" style="269"/>
    <col min="9206" max="9206" width="39.140625" style="269" customWidth="1"/>
    <col min="9207" max="9218" width="19.42578125" style="269" customWidth="1"/>
    <col min="9219" max="9461" width="8.85546875" style="269"/>
    <col min="9462" max="9462" width="39.140625" style="269" customWidth="1"/>
    <col min="9463" max="9474" width="19.42578125" style="269" customWidth="1"/>
    <col min="9475" max="9717" width="8.85546875" style="269"/>
    <col min="9718" max="9718" width="39.140625" style="269" customWidth="1"/>
    <col min="9719" max="9730" width="19.42578125" style="269" customWidth="1"/>
    <col min="9731" max="9973" width="8.85546875" style="269"/>
    <col min="9974" max="9974" width="39.140625" style="269" customWidth="1"/>
    <col min="9975" max="9986" width="19.42578125" style="269" customWidth="1"/>
    <col min="9987" max="10229" width="8.85546875" style="269"/>
    <col min="10230" max="10230" width="39.140625" style="269" customWidth="1"/>
    <col min="10231" max="10242" width="19.42578125" style="269" customWidth="1"/>
    <col min="10243" max="10485" width="8.85546875" style="269"/>
    <col min="10486" max="10486" width="39.140625" style="269" customWidth="1"/>
    <col min="10487" max="10498" width="19.42578125" style="269" customWidth="1"/>
    <col min="10499" max="10741" width="8.85546875" style="269"/>
    <col min="10742" max="10742" width="39.140625" style="269" customWidth="1"/>
    <col min="10743" max="10754" width="19.42578125" style="269" customWidth="1"/>
    <col min="10755" max="10997" width="8.85546875" style="269"/>
    <col min="10998" max="10998" width="39.140625" style="269" customWidth="1"/>
    <col min="10999" max="11010" width="19.42578125" style="269" customWidth="1"/>
    <col min="11011" max="11253" width="8.85546875" style="269"/>
    <col min="11254" max="11254" width="39.140625" style="269" customWidth="1"/>
    <col min="11255" max="11266" width="19.42578125" style="269" customWidth="1"/>
    <col min="11267" max="11509" width="8.85546875" style="269"/>
    <col min="11510" max="11510" width="39.140625" style="269" customWidth="1"/>
    <col min="11511" max="11522" width="19.42578125" style="269" customWidth="1"/>
    <col min="11523" max="11765" width="8.85546875" style="269"/>
    <col min="11766" max="11766" width="39.140625" style="269" customWidth="1"/>
    <col min="11767" max="11778" width="19.42578125" style="269" customWidth="1"/>
    <col min="11779" max="12021" width="8.85546875" style="269"/>
    <col min="12022" max="12022" width="39.140625" style="269" customWidth="1"/>
    <col min="12023" max="12034" width="19.42578125" style="269" customWidth="1"/>
    <col min="12035" max="12277" width="8.85546875" style="269"/>
    <col min="12278" max="12278" width="39.140625" style="269" customWidth="1"/>
    <col min="12279" max="12290" width="19.42578125" style="269" customWidth="1"/>
    <col min="12291" max="12533" width="8.85546875" style="269"/>
    <col min="12534" max="12534" width="39.140625" style="269" customWidth="1"/>
    <col min="12535" max="12546" width="19.42578125" style="269" customWidth="1"/>
    <col min="12547" max="12789" width="8.85546875" style="269"/>
    <col min="12790" max="12790" width="39.140625" style="269" customWidth="1"/>
    <col min="12791" max="12802" width="19.42578125" style="269" customWidth="1"/>
    <col min="12803" max="13045" width="8.85546875" style="269"/>
    <col min="13046" max="13046" width="39.140625" style="269" customWidth="1"/>
    <col min="13047" max="13058" width="19.42578125" style="269" customWidth="1"/>
    <col min="13059" max="13301" width="8.85546875" style="269"/>
    <col min="13302" max="13302" width="39.140625" style="269" customWidth="1"/>
    <col min="13303" max="13314" width="19.42578125" style="269" customWidth="1"/>
    <col min="13315" max="13557" width="8.85546875" style="269"/>
    <col min="13558" max="13558" width="39.140625" style="269" customWidth="1"/>
    <col min="13559" max="13570" width="19.42578125" style="269" customWidth="1"/>
    <col min="13571" max="13813" width="8.85546875" style="269"/>
    <col min="13814" max="13814" width="39.140625" style="269" customWidth="1"/>
    <col min="13815" max="13826" width="19.42578125" style="269" customWidth="1"/>
    <col min="13827" max="14069" width="8.85546875" style="269"/>
    <col min="14070" max="14070" width="39.140625" style="269" customWidth="1"/>
    <col min="14071" max="14082" width="19.42578125" style="269" customWidth="1"/>
    <col min="14083" max="14325" width="8.85546875" style="269"/>
    <col min="14326" max="14326" width="39.140625" style="269" customWidth="1"/>
    <col min="14327" max="14338" width="19.42578125" style="269" customWidth="1"/>
    <col min="14339" max="14581" width="8.85546875" style="269"/>
    <col min="14582" max="14582" width="39.140625" style="269" customWidth="1"/>
    <col min="14583" max="14594" width="19.42578125" style="269" customWidth="1"/>
    <col min="14595" max="14837" width="8.85546875" style="269"/>
    <col min="14838" max="14838" width="39.140625" style="269" customWidth="1"/>
    <col min="14839" max="14850" width="19.42578125" style="269" customWidth="1"/>
    <col min="14851" max="15093" width="8.85546875" style="269"/>
    <col min="15094" max="15094" width="39.140625" style="269" customWidth="1"/>
    <col min="15095" max="15106" width="19.42578125" style="269" customWidth="1"/>
    <col min="15107" max="15349" width="8.85546875" style="269"/>
    <col min="15350" max="15350" width="39.140625" style="269" customWidth="1"/>
    <col min="15351" max="15362" width="19.42578125" style="269" customWidth="1"/>
    <col min="15363" max="15605" width="8.85546875" style="269"/>
    <col min="15606" max="15606" width="39.140625" style="269" customWidth="1"/>
    <col min="15607" max="15618" width="19.42578125" style="269" customWidth="1"/>
    <col min="15619" max="15861" width="8.85546875" style="269"/>
    <col min="15862" max="15862" width="39.140625" style="269" customWidth="1"/>
    <col min="15863" max="15874" width="19.42578125" style="269" customWidth="1"/>
    <col min="15875" max="16117" width="8.85546875" style="269"/>
    <col min="16118" max="16118" width="39.140625" style="269" customWidth="1"/>
    <col min="16119" max="16130" width="19.42578125" style="269" customWidth="1"/>
    <col min="16131" max="16384" width="8.85546875" style="269"/>
  </cols>
  <sheetData>
    <row r="1" spans="1:5" s="40" customFormat="1" ht="15" x14ac:dyDescent="0.25">
      <c r="A1" s="503" t="s">
        <v>23</v>
      </c>
      <c r="B1" s="95"/>
      <c r="C1" s="95"/>
    </row>
    <row r="2" spans="1:5" s="151" customFormat="1" ht="33" x14ac:dyDescent="0.25">
      <c r="A2" s="157"/>
      <c r="B2" s="382" t="s">
        <v>829</v>
      </c>
    </row>
    <row r="3" spans="1:5" ht="12.6" customHeight="1" x14ac:dyDescent="0.2">
      <c r="A3" s="268"/>
      <c r="B3" s="349" t="s">
        <v>1030</v>
      </c>
      <c r="C3" s="268"/>
    </row>
    <row r="4" spans="1:5" ht="13.5" x14ac:dyDescent="0.2">
      <c r="A4" s="268"/>
      <c r="B4" s="338"/>
      <c r="C4" s="268"/>
    </row>
    <row r="5" spans="1:5" ht="27" x14ac:dyDescent="0.2">
      <c r="A5" s="268"/>
      <c r="B5" s="268"/>
      <c r="C5" s="268"/>
      <c r="D5" s="371" t="s">
        <v>20</v>
      </c>
      <c r="E5" s="371" t="s">
        <v>604</v>
      </c>
    </row>
    <row r="6" spans="1:5" ht="14.25" x14ac:dyDescent="0.2">
      <c r="A6" s="43"/>
      <c r="B6" s="43"/>
      <c r="C6" s="43"/>
      <c r="D6" s="387" t="s">
        <v>69</v>
      </c>
      <c r="E6" s="395">
        <v>0.21679999999999999</v>
      </c>
    </row>
    <row r="7" spans="1:5" ht="14.25" x14ac:dyDescent="0.2">
      <c r="A7" s="43"/>
      <c r="B7" s="43"/>
      <c r="C7" s="43"/>
      <c r="D7" s="387" t="s">
        <v>75</v>
      </c>
      <c r="E7" s="395">
        <v>0.21</v>
      </c>
    </row>
    <row r="8" spans="1:5" ht="14.25" x14ac:dyDescent="0.2">
      <c r="A8" s="41"/>
      <c r="B8" s="41"/>
      <c r="C8" s="41"/>
      <c r="D8" s="387" t="s">
        <v>76</v>
      </c>
      <c r="E8" s="395">
        <v>0.20319999999999999</v>
      </c>
    </row>
    <row r="9" spans="1:5" ht="14.25" x14ac:dyDescent="0.2">
      <c r="D9" s="387" t="s">
        <v>66</v>
      </c>
      <c r="E9" s="395">
        <v>0.1928</v>
      </c>
    </row>
    <row r="10" spans="1:5" ht="14.25" x14ac:dyDescent="0.2">
      <c r="D10" s="387" t="s">
        <v>74</v>
      </c>
      <c r="E10" s="395">
        <v>0.19260000000000002</v>
      </c>
    </row>
    <row r="11" spans="1:5" ht="14.25" x14ac:dyDescent="0.2">
      <c r="D11" s="387" t="s">
        <v>67</v>
      </c>
      <c r="E11" s="395">
        <v>0.1875</v>
      </c>
    </row>
    <row r="12" spans="1:5" ht="14.25" x14ac:dyDescent="0.2">
      <c r="D12" s="387" t="s">
        <v>70</v>
      </c>
      <c r="E12" s="395">
        <v>0.18350000000000002</v>
      </c>
    </row>
    <row r="13" spans="1:5" ht="14.25" x14ac:dyDescent="0.2">
      <c r="D13" s="387" t="s">
        <v>65</v>
      </c>
      <c r="E13" s="395">
        <v>0.17499999999999999</v>
      </c>
    </row>
    <row r="14" spans="1:5" ht="14.25" x14ac:dyDescent="0.2">
      <c r="D14" s="387" t="s">
        <v>596</v>
      </c>
      <c r="E14" s="395">
        <v>0.17430000000000001</v>
      </c>
    </row>
    <row r="15" spans="1:5" ht="14.25" x14ac:dyDescent="0.2">
      <c r="D15" s="387" t="s">
        <v>68</v>
      </c>
      <c r="E15" s="395">
        <v>0.16109999999999999</v>
      </c>
    </row>
    <row r="16" spans="1:5" ht="14.25" x14ac:dyDescent="0.2">
      <c r="D16" s="387" t="s">
        <v>79</v>
      </c>
      <c r="E16" s="395">
        <v>0.15869999999999998</v>
      </c>
    </row>
    <row r="17" spans="2:5" ht="14.25" x14ac:dyDescent="0.2">
      <c r="D17" s="387" t="s">
        <v>72</v>
      </c>
      <c r="E17" s="395">
        <v>0.1573</v>
      </c>
    </row>
    <row r="18" spans="2:5" ht="14.25" x14ac:dyDescent="0.2">
      <c r="D18" s="387" t="s">
        <v>80</v>
      </c>
      <c r="E18" s="395">
        <v>0.15490000000000001</v>
      </c>
    </row>
    <row r="19" spans="2:5" ht="14.25" x14ac:dyDescent="0.2">
      <c r="D19" s="387" t="s">
        <v>78</v>
      </c>
      <c r="E19" s="395">
        <v>0.1537</v>
      </c>
    </row>
    <row r="20" spans="2:5" ht="14.25" x14ac:dyDescent="0.2">
      <c r="D20" s="387" t="s">
        <v>77</v>
      </c>
      <c r="E20" s="395">
        <v>0.14949999999999999</v>
      </c>
    </row>
    <row r="21" spans="2:5" ht="14.25" x14ac:dyDescent="0.2">
      <c r="D21" s="387" t="s">
        <v>71</v>
      </c>
      <c r="E21" s="395">
        <v>0.14940000000000001</v>
      </c>
    </row>
    <row r="22" spans="2:5" ht="14.25" x14ac:dyDescent="0.2">
      <c r="D22" s="387" t="s">
        <v>81</v>
      </c>
      <c r="E22" s="395">
        <v>0.1384</v>
      </c>
    </row>
    <row r="23" spans="2:5" ht="14.25" x14ac:dyDescent="0.2">
      <c r="D23" s="372" t="s">
        <v>73</v>
      </c>
      <c r="E23" s="414">
        <v>0.13220000000000001</v>
      </c>
    </row>
    <row r="32" spans="2:5" ht="14.25" x14ac:dyDescent="0.3">
      <c r="B32" s="65"/>
    </row>
  </sheetData>
  <autoFilter ref="D5:E23" xr:uid="{44169928-6C13-413B-B683-949EC28244B0}">
    <sortState xmlns:xlrd2="http://schemas.microsoft.com/office/spreadsheetml/2017/richdata2" ref="D6:E23">
      <sortCondition descending="1" ref="E5:E23"/>
    </sortState>
  </autoFilter>
  <conditionalFormatting sqref="D6:E23">
    <cfRule type="containsText" dxfId="253" priority="3" operator="containsText" text="Extremadura">
      <formula>NOT(ISERROR(SEARCH("Extremadura",D6)))</formula>
    </cfRule>
    <cfRule type="containsText" dxfId="252" priority="4" operator="containsText" text="Total">
      <formula>NOT(ISERROR(SEARCH("Total",D6)))</formula>
    </cfRule>
  </conditionalFormatting>
  <conditionalFormatting sqref="E6:E23">
    <cfRule type="expression" dxfId="251" priority="1">
      <formula>$C8="Extremadura"</formula>
    </cfRule>
    <cfRule type="expression" dxfId="250" priority="2">
      <formula>$C8="Total"</formula>
    </cfRule>
  </conditionalFormatting>
  <hyperlinks>
    <hyperlink ref="A1" location="ÍNDICE!A1" display="ÍNDICE" xr:uid="{46E2D4E4-1FB4-4E13-895C-E0BF68ADA0D2}"/>
  </hyperlinks>
  <pageMargins left="0.7" right="0.7" top="0.75" bottom="0.75" header="0.3" footer="0.3"/>
  <pageSetup paperSize="9"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32EB13-1D7B-4455-ABF4-56380CAABFB3}">
  <sheetPr codeName="Sheet52"/>
  <dimension ref="A1:G13"/>
  <sheetViews>
    <sheetView zoomScaleNormal="100" workbookViewId="0"/>
  </sheetViews>
  <sheetFormatPr baseColWidth="10" defaultColWidth="8.85546875" defaultRowHeight="14.25" x14ac:dyDescent="0.3"/>
  <cols>
    <col min="1" max="1" width="8.85546875" style="51"/>
    <col min="2" max="2" width="90.7109375" style="51" customWidth="1"/>
    <col min="3" max="3" width="8.85546875" style="51"/>
    <col min="4" max="4" width="35.140625" style="51" bestFit="1" customWidth="1"/>
    <col min="5" max="6" width="12.28515625" style="51" customWidth="1"/>
    <col min="7" max="16384" width="8.85546875" style="51"/>
  </cols>
  <sheetData>
    <row r="1" spans="1:7" s="33" customFormat="1" ht="13.5" x14ac:dyDescent="0.25">
      <c r="A1" s="503" t="s">
        <v>23</v>
      </c>
    </row>
    <row r="2" spans="1:7" s="144" customFormat="1" ht="33" x14ac:dyDescent="0.25">
      <c r="B2" s="382" t="s">
        <v>830</v>
      </c>
    </row>
    <row r="3" spans="1:7" x14ac:dyDescent="0.3">
      <c r="B3" s="217" t="s">
        <v>1029</v>
      </c>
    </row>
    <row r="4" spans="1:7" x14ac:dyDescent="0.3">
      <c r="B4" s="217"/>
    </row>
    <row r="5" spans="1:7" ht="27" x14ac:dyDescent="0.3">
      <c r="D5" s="371" t="s">
        <v>139</v>
      </c>
      <c r="E5" s="371" t="s">
        <v>40</v>
      </c>
      <c r="F5" s="371" t="s">
        <v>767</v>
      </c>
      <c r="G5" s="407"/>
    </row>
    <row r="6" spans="1:7" x14ac:dyDescent="0.3">
      <c r="D6" s="387" t="s">
        <v>521</v>
      </c>
      <c r="E6" s="405">
        <v>0</v>
      </c>
      <c r="F6" s="405">
        <v>9</v>
      </c>
    </row>
    <row r="7" spans="1:7" x14ac:dyDescent="0.3">
      <c r="D7" s="387" t="s">
        <v>522</v>
      </c>
      <c r="E7" s="405">
        <v>0</v>
      </c>
      <c r="F7" s="405">
        <v>0</v>
      </c>
    </row>
    <row r="8" spans="1:7" x14ac:dyDescent="0.3">
      <c r="D8" s="387" t="s">
        <v>523</v>
      </c>
      <c r="E8" s="405">
        <v>4</v>
      </c>
      <c r="F8" s="405">
        <v>6</v>
      </c>
    </row>
    <row r="9" spans="1:7" x14ac:dyDescent="0.3">
      <c r="D9" s="387" t="s">
        <v>524</v>
      </c>
      <c r="E9" s="405">
        <v>9</v>
      </c>
      <c r="F9" s="405">
        <v>7.5</v>
      </c>
    </row>
    <row r="10" spans="1:7" x14ac:dyDescent="0.3">
      <c r="D10" s="387" t="s">
        <v>525</v>
      </c>
      <c r="E10" s="405">
        <v>9</v>
      </c>
      <c r="F10" s="405">
        <v>6</v>
      </c>
    </row>
    <row r="11" spans="1:7" x14ac:dyDescent="0.3">
      <c r="D11" s="387" t="s">
        <v>526</v>
      </c>
      <c r="E11" s="405">
        <v>7.5</v>
      </c>
      <c r="F11" s="405">
        <v>8</v>
      </c>
    </row>
    <row r="12" spans="1:7" x14ac:dyDescent="0.3">
      <c r="D12" s="387" t="s">
        <v>527</v>
      </c>
      <c r="E12" s="405">
        <v>7</v>
      </c>
      <c r="F12" s="405">
        <v>7</v>
      </c>
    </row>
    <row r="13" spans="1:7" x14ac:dyDescent="0.3">
      <c r="D13" s="372" t="s">
        <v>528</v>
      </c>
      <c r="E13" s="406">
        <v>7</v>
      </c>
      <c r="F13" s="406">
        <v>8</v>
      </c>
    </row>
  </sheetData>
  <conditionalFormatting sqref="D6:F13">
    <cfRule type="containsText" dxfId="249" priority="3" operator="containsText" text="Extremadura">
      <formula>NOT(ISERROR(SEARCH("Extremadura",D6)))</formula>
    </cfRule>
    <cfRule type="containsText" dxfId="248" priority="4" operator="containsText" text="Total">
      <formula>NOT(ISERROR(SEARCH("Total",D6)))</formula>
    </cfRule>
  </conditionalFormatting>
  <conditionalFormatting sqref="E6:F13">
    <cfRule type="expression" dxfId="247" priority="1">
      <formula>$C8="Extremadura"</formula>
    </cfRule>
    <cfRule type="expression" dxfId="246" priority="2">
      <formula>$C8="Total"</formula>
    </cfRule>
  </conditionalFormatting>
  <hyperlinks>
    <hyperlink ref="A1" location="ÍNDICE!A1" display="ÍNDICE" xr:uid="{3D53D346-CD2A-4BAC-96E6-3300271EFD39}"/>
  </hyperlinks>
  <pageMargins left="0.7" right="0.7" top="0.75" bottom="0.75" header="0.3" footer="0.3"/>
  <pageSetup paperSize="9" orientation="portrait"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96CDA-D5E6-4784-A3DE-1C7B6186E8B7}">
  <sheetPr codeName="Sheet53"/>
  <dimension ref="A1:F32"/>
  <sheetViews>
    <sheetView zoomScaleNormal="100" workbookViewId="0"/>
  </sheetViews>
  <sheetFormatPr baseColWidth="10" defaultColWidth="8.85546875" defaultRowHeight="14.25" x14ac:dyDescent="0.3"/>
  <cols>
    <col min="1" max="1" width="8.85546875" style="51"/>
    <col min="2" max="2" width="90.7109375" style="51" customWidth="1"/>
    <col min="3" max="3" width="8.85546875" style="51"/>
    <col min="4" max="4" width="10.28515625" style="51" bestFit="1" customWidth="1"/>
    <col min="5" max="5" width="15.85546875" style="51" customWidth="1"/>
    <col min="6" max="6" width="13.140625" style="51" customWidth="1"/>
    <col min="7" max="16384" width="8.85546875" style="51"/>
  </cols>
  <sheetData>
    <row r="1" spans="1:6" s="33" customFormat="1" ht="13.5" x14ac:dyDescent="0.25">
      <c r="A1" s="503" t="s">
        <v>23</v>
      </c>
    </row>
    <row r="2" spans="1:6" s="144" customFormat="1" ht="33" x14ac:dyDescent="0.25">
      <c r="B2" s="408" t="s">
        <v>831</v>
      </c>
    </row>
    <row r="3" spans="1:6" ht="28.5" x14ac:dyDescent="0.3">
      <c r="B3" s="329" t="s">
        <v>1062</v>
      </c>
    </row>
    <row r="4" spans="1:6" ht="54" x14ac:dyDescent="0.3">
      <c r="D4" s="371" t="s">
        <v>20</v>
      </c>
      <c r="E4" s="371" t="s">
        <v>768</v>
      </c>
      <c r="F4" s="371" t="s">
        <v>529</v>
      </c>
    </row>
    <row r="5" spans="1:6" x14ac:dyDescent="0.3">
      <c r="D5" s="387" t="s">
        <v>77</v>
      </c>
      <c r="E5" s="405">
        <v>223</v>
      </c>
      <c r="F5" s="243">
        <v>6.1</v>
      </c>
    </row>
    <row r="6" spans="1:6" x14ac:dyDescent="0.3">
      <c r="D6" s="387" t="s">
        <v>68</v>
      </c>
      <c r="E6" s="405">
        <v>241</v>
      </c>
      <c r="F6" s="405">
        <v>6.3</v>
      </c>
    </row>
    <row r="7" spans="1:6" x14ac:dyDescent="0.3">
      <c r="D7" s="387" t="s">
        <v>69</v>
      </c>
      <c r="E7" s="405">
        <v>258</v>
      </c>
      <c r="F7" s="405">
        <v>6.2</v>
      </c>
    </row>
    <row r="8" spans="1:6" x14ac:dyDescent="0.3">
      <c r="D8" s="387" t="s">
        <v>80</v>
      </c>
      <c r="E8" s="405">
        <v>184</v>
      </c>
      <c r="F8" s="405">
        <v>6.8</v>
      </c>
    </row>
    <row r="9" spans="1:6" x14ac:dyDescent="0.3">
      <c r="D9" s="387" t="s">
        <v>74</v>
      </c>
      <c r="E9" s="405">
        <v>208</v>
      </c>
      <c r="F9" s="405">
        <v>6.97</v>
      </c>
    </row>
    <row r="10" spans="1:6" x14ac:dyDescent="0.3">
      <c r="D10" s="387" t="s">
        <v>65</v>
      </c>
      <c r="E10" s="405">
        <v>150</v>
      </c>
      <c r="F10" s="405">
        <v>7.2</v>
      </c>
    </row>
    <row r="11" spans="1:6" x14ac:dyDescent="0.3">
      <c r="D11" s="387" t="s">
        <v>66</v>
      </c>
      <c r="E11" s="405">
        <v>286</v>
      </c>
      <c r="F11" s="405">
        <v>6.86</v>
      </c>
    </row>
    <row r="12" spans="1:6" x14ac:dyDescent="0.3">
      <c r="D12" s="387" t="s">
        <v>73</v>
      </c>
      <c r="E12" s="405">
        <v>237</v>
      </c>
      <c r="F12" s="405">
        <v>7.47</v>
      </c>
    </row>
    <row r="13" spans="1:6" x14ac:dyDescent="0.3">
      <c r="D13" s="387" t="s">
        <v>70</v>
      </c>
      <c r="E13" s="405">
        <v>243</v>
      </c>
      <c r="F13" s="405">
        <v>7.55</v>
      </c>
    </row>
    <row r="14" spans="1:6" x14ac:dyDescent="0.3">
      <c r="D14" s="387" t="s">
        <v>67</v>
      </c>
      <c r="E14" s="405">
        <v>262</v>
      </c>
      <c r="F14" s="405">
        <v>7.43</v>
      </c>
    </row>
    <row r="15" spans="1:6" x14ac:dyDescent="0.3">
      <c r="D15" s="387" t="s">
        <v>81</v>
      </c>
      <c r="E15" s="405">
        <v>219</v>
      </c>
      <c r="F15" s="405">
        <v>7.65</v>
      </c>
    </row>
    <row r="16" spans="1:6" x14ac:dyDescent="0.3">
      <c r="D16" s="387" t="s">
        <v>71</v>
      </c>
      <c r="E16" s="405">
        <v>195</v>
      </c>
      <c r="F16" s="405">
        <v>7.8</v>
      </c>
    </row>
    <row r="17" spans="2:6" x14ac:dyDescent="0.3">
      <c r="D17" s="387" t="s">
        <v>79</v>
      </c>
      <c r="E17" s="405">
        <v>194</v>
      </c>
      <c r="F17" s="405">
        <v>8.35</v>
      </c>
    </row>
    <row r="18" spans="2:6" x14ac:dyDescent="0.3">
      <c r="D18" s="387" t="s">
        <v>78</v>
      </c>
      <c r="E18" s="405">
        <v>204</v>
      </c>
      <c r="F18" s="405">
        <v>8.25</v>
      </c>
    </row>
    <row r="19" spans="2:6" x14ac:dyDescent="0.3">
      <c r="D19" s="387" t="s">
        <v>72</v>
      </c>
      <c r="E19" s="405">
        <v>242</v>
      </c>
      <c r="F19" s="405">
        <v>7.9</v>
      </c>
    </row>
    <row r="20" spans="2:6" x14ac:dyDescent="0.3">
      <c r="D20" s="387" t="s">
        <v>76</v>
      </c>
      <c r="E20" s="405">
        <v>242</v>
      </c>
      <c r="F20" s="405">
        <v>8.25</v>
      </c>
    </row>
    <row r="21" spans="2:6" x14ac:dyDescent="0.3">
      <c r="D21" s="387" t="s">
        <v>75</v>
      </c>
      <c r="E21" s="405">
        <v>223</v>
      </c>
      <c r="F21" s="405">
        <v>8.6</v>
      </c>
    </row>
    <row r="22" spans="2:6" x14ac:dyDescent="0.3">
      <c r="D22" s="372" t="s">
        <v>596</v>
      </c>
      <c r="E22" s="406">
        <v>225</v>
      </c>
      <c r="F22" s="406">
        <v>7.4</v>
      </c>
    </row>
    <row r="32" spans="2:6" x14ac:dyDescent="0.3">
      <c r="B32" s="267"/>
    </row>
  </sheetData>
  <conditionalFormatting sqref="D5:E22">
    <cfRule type="containsText" dxfId="245" priority="7" operator="containsText" text="Extremadura">
      <formula>NOT(ISERROR(SEARCH("Extremadura",D5)))</formula>
    </cfRule>
    <cfRule type="containsText" dxfId="244" priority="8" operator="containsText" text="Total">
      <formula>NOT(ISERROR(SEARCH("Total",D5)))</formula>
    </cfRule>
  </conditionalFormatting>
  <conditionalFormatting sqref="E5:E22">
    <cfRule type="expression" dxfId="243" priority="5">
      <formula>$C7="Extremadura"</formula>
    </cfRule>
    <cfRule type="expression" dxfId="242" priority="6">
      <formula>$C7="Total"</formula>
    </cfRule>
  </conditionalFormatting>
  <conditionalFormatting sqref="F6:F22">
    <cfRule type="expression" dxfId="241" priority="1">
      <formula>$C8="Extremadura"</formula>
    </cfRule>
    <cfRule type="expression" dxfId="240" priority="2">
      <formula>$C8="Total"</formula>
    </cfRule>
    <cfRule type="containsText" dxfId="239" priority="3" operator="containsText" text="Extremadura">
      <formula>NOT(ISERROR(SEARCH("Extremadura",F6)))</formula>
    </cfRule>
    <cfRule type="containsText" dxfId="238" priority="4" operator="containsText" text="Total">
      <formula>NOT(ISERROR(SEARCH("Total",F6)))</formula>
    </cfRule>
  </conditionalFormatting>
  <hyperlinks>
    <hyperlink ref="A1" location="ÍNDICE!A1" display="ÍNDICE" xr:uid="{8A619CFF-ACE5-4270-9B3A-B1B28B538015}"/>
  </hyperlinks>
  <pageMargins left="0.7" right="0.7" top="0.75" bottom="0.75" header="0.3" footer="0.3"/>
  <pageSetup paperSize="9" orientation="portrait"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5396EA-1F23-49AF-9ADC-43A3CF6E62F1}">
  <sheetPr codeName="Sheet54"/>
  <dimension ref="A1:G16"/>
  <sheetViews>
    <sheetView showGridLines="0" zoomScaleNormal="100" workbookViewId="0"/>
  </sheetViews>
  <sheetFormatPr baseColWidth="10" defaultColWidth="8.85546875" defaultRowHeight="14.25" x14ac:dyDescent="0.3"/>
  <cols>
    <col min="1" max="1" width="8.85546875" style="51"/>
    <col min="2" max="2" width="22.28515625" style="51" bestFit="1" customWidth="1"/>
    <col min="3" max="3" width="22.28515625" style="51" customWidth="1"/>
    <col min="4" max="6" width="18.140625" style="51" customWidth="1"/>
    <col min="7" max="7" width="11.42578125" style="51" customWidth="1"/>
    <col min="8" max="15" width="8.85546875" style="51" customWidth="1"/>
    <col min="16" max="16384" width="8.85546875" style="51"/>
  </cols>
  <sheetData>
    <row r="1" spans="1:7" s="33" customFormat="1" ht="13.5" x14ac:dyDescent="0.25">
      <c r="A1" s="503" t="s">
        <v>23</v>
      </c>
    </row>
    <row r="2" spans="1:7" s="144" customFormat="1" ht="14.1" customHeight="1" x14ac:dyDescent="0.25">
      <c r="B2" s="571" t="s">
        <v>832</v>
      </c>
      <c r="C2" s="571"/>
      <c r="D2" s="571"/>
      <c r="E2" s="571"/>
      <c r="F2" s="571"/>
      <c r="G2" s="439"/>
    </row>
    <row r="3" spans="1:7" s="144" customFormat="1" ht="16.5" x14ac:dyDescent="0.25">
      <c r="B3" s="571"/>
      <c r="C3" s="571"/>
      <c r="D3" s="571"/>
      <c r="E3" s="571"/>
      <c r="F3" s="571"/>
      <c r="G3" s="439"/>
    </row>
    <row r="4" spans="1:7" ht="13.35" customHeight="1" x14ac:dyDescent="0.3">
      <c r="B4" s="350" t="s">
        <v>1064</v>
      </c>
      <c r="C4" s="350"/>
      <c r="D4" s="350"/>
      <c r="E4" s="350"/>
      <c r="F4" s="350"/>
      <c r="G4" s="440"/>
    </row>
    <row r="5" spans="1:7" x14ac:dyDescent="0.3">
      <c r="B5" s="600" t="s">
        <v>1065</v>
      </c>
      <c r="C5" s="600"/>
      <c r="D5" s="600"/>
      <c r="E5" s="600"/>
      <c r="F5" s="600"/>
    </row>
    <row r="6" spans="1:7" x14ac:dyDescent="0.3">
      <c r="B6" s="600"/>
      <c r="C6" s="600"/>
      <c r="D6" s="600"/>
      <c r="E6" s="600"/>
      <c r="F6" s="600"/>
    </row>
    <row r="7" spans="1:7" ht="14.1" customHeight="1" thickBot="1" x14ac:dyDescent="0.35"/>
    <row r="8" spans="1:7" ht="14.1" customHeight="1" thickBot="1" x14ac:dyDescent="0.35">
      <c r="B8" s="56" t="s">
        <v>765</v>
      </c>
      <c r="C8" s="57" t="s">
        <v>388</v>
      </c>
      <c r="D8" s="57" t="s">
        <v>389</v>
      </c>
      <c r="E8" s="57" t="s">
        <v>390</v>
      </c>
      <c r="F8" s="57" t="s">
        <v>153</v>
      </c>
    </row>
    <row r="9" spans="1:7" ht="14.1" customHeight="1" thickBot="1" x14ac:dyDescent="0.35">
      <c r="B9" s="558" t="s">
        <v>109</v>
      </c>
      <c r="C9" s="360" t="s">
        <v>61</v>
      </c>
      <c r="D9" s="360" t="s">
        <v>61</v>
      </c>
      <c r="E9" s="260" t="s">
        <v>391</v>
      </c>
      <c r="F9" s="261" t="s">
        <v>61</v>
      </c>
    </row>
    <row r="10" spans="1:7" ht="14.1" customHeight="1" thickBot="1" x14ac:dyDescent="0.35">
      <c r="B10" s="559" t="s">
        <v>111</v>
      </c>
      <c r="C10" s="361" t="s">
        <v>61</v>
      </c>
      <c r="D10" s="263" t="s">
        <v>391</v>
      </c>
      <c r="E10" s="264" t="s">
        <v>61</v>
      </c>
      <c r="F10" s="264" t="s">
        <v>61</v>
      </c>
    </row>
    <row r="11" spans="1:7" ht="14.1" customHeight="1" thickBot="1" x14ac:dyDescent="0.35">
      <c r="B11" s="558" t="s">
        <v>1063</v>
      </c>
      <c r="C11" s="360"/>
      <c r="D11" s="360"/>
      <c r="E11" s="261"/>
      <c r="F11" s="261"/>
    </row>
    <row r="12" spans="1:7" ht="14.1" customHeight="1" thickBot="1" x14ac:dyDescent="0.35">
      <c r="B12" s="559" t="s">
        <v>568</v>
      </c>
      <c r="C12" s="361" t="s">
        <v>61</v>
      </c>
      <c r="D12" s="263" t="s">
        <v>391</v>
      </c>
      <c r="E12" s="265" t="s">
        <v>391</v>
      </c>
      <c r="F12" s="264" t="s">
        <v>61</v>
      </c>
    </row>
    <row r="13" spans="1:7" ht="14.1" customHeight="1" thickBot="1" x14ac:dyDescent="0.35">
      <c r="B13" s="558" t="s">
        <v>112</v>
      </c>
      <c r="C13" s="360" t="s">
        <v>61</v>
      </c>
      <c r="D13" s="266" t="s">
        <v>391</v>
      </c>
      <c r="E13" s="261" t="s">
        <v>61</v>
      </c>
      <c r="F13" s="261" t="s">
        <v>61</v>
      </c>
    </row>
    <row r="14" spans="1:7" ht="15" thickBot="1" x14ac:dyDescent="0.35">
      <c r="B14" s="559" t="s">
        <v>569</v>
      </c>
      <c r="C14" s="361" t="s">
        <v>61</v>
      </c>
      <c r="D14" s="361"/>
      <c r="E14" s="264" t="s">
        <v>61</v>
      </c>
      <c r="F14" s="265" t="s">
        <v>391</v>
      </c>
    </row>
    <row r="15" spans="1:7" ht="15" thickBot="1" x14ac:dyDescent="0.35">
      <c r="B15" s="558" t="s">
        <v>570</v>
      </c>
      <c r="C15" s="360" t="s">
        <v>61</v>
      </c>
      <c r="D15" s="266" t="s">
        <v>391</v>
      </c>
      <c r="E15" s="360" t="s">
        <v>61</v>
      </c>
      <c r="F15" s="360" t="s">
        <v>61</v>
      </c>
    </row>
    <row r="16" spans="1:7" ht="15" thickBot="1" x14ac:dyDescent="0.35">
      <c r="B16" s="559" t="s">
        <v>115</v>
      </c>
      <c r="C16" s="361" t="s">
        <v>61</v>
      </c>
      <c r="D16" s="263" t="s">
        <v>391</v>
      </c>
      <c r="E16" s="264" t="s">
        <v>61</v>
      </c>
      <c r="F16" s="264" t="s">
        <v>61</v>
      </c>
    </row>
  </sheetData>
  <mergeCells count="2">
    <mergeCell ref="B2:F3"/>
    <mergeCell ref="B5:F6"/>
  </mergeCells>
  <hyperlinks>
    <hyperlink ref="A1" location="ÍNDICE!A1" display="ÍNDICE" xr:uid="{61A44364-9E2E-47DB-A4D2-4D2BA71B7ABD}"/>
  </hyperlinks>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BB7E93-9BF6-4895-A230-9119E1BF6C49}">
  <sheetPr codeName="Sheet55"/>
  <dimension ref="A1:H15"/>
  <sheetViews>
    <sheetView zoomScaleNormal="100" workbookViewId="0"/>
  </sheetViews>
  <sheetFormatPr baseColWidth="10" defaultColWidth="8.85546875" defaultRowHeight="14.25" x14ac:dyDescent="0.3"/>
  <cols>
    <col min="1" max="1" width="8.85546875" style="51"/>
    <col min="2" max="2" width="17" style="243" customWidth="1"/>
    <col min="3" max="7" width="17.85546875" style="51" customWidth="1"/>
    <col min="8" max="8" width="29.42578125" style="51" customWidth="1"/>
    <col min="9" max="16384" width="8.85546875" style="51"/>
  </cols>
  <sheetData>
    <row r="1" spans="1:8" s="33" customFormat="1" ht="13.5" x14ac:dyDescent="0.25">
      <c r="A1" s="503" t="s">
        <v>23</v>
      </c>
      <c r="B1" s="52"/>
    </row>
    <row r="2" spans="1:8" s="144" customFormat="1" ht="14.1" customHeight="1" x14ac:dyDescent="0.25">
      <c r="B2" s="571" t="s">
        <v>833</v>
      </c>
      <c r="C2" s="571"/>
      <c r="D2" s="571"/>
      <c r="E2" s="571"/>
      <c r="F2" s="571"/>
      <c r="G2" s="571"/>
      <c r="H2" s="571"/>
    </row>
    <row r="3" spans="1:8" s="144" customFormat="1" ht="16.5" x14ac:dyDescent="0.25">
      <c r="B3" s="571"/>
      <c r="C3" s="571"/>
      <c r="D3" s="571"/>
      <c r="E3" s="571"/>
      <c r="F3" s="571"/>
      <c r="G3" s="571"/>
      <c r="H3" s="571"/>
    </row>
    <row r="4" spans="1:8" x14ac:dyDescent="0.3">
      <c r="B4" s="350" t="s">
        <v>410</v>
      </c>
    </row>
    <row r="5" spans="1:8" x14ac:dyDescent="0.3">
      <c r="B5" s="350" t="s">
        <v>1066</v>
      </c>
    </row>
    <row r="6" spans="1:8" ht="15" thickBot="1" x14ac:dyDescent="0.35">
      <c r="B6" s="350"/>
    </row>
    <row r="7" spans="1:8" ht="41.25" thickBot="1" x14ac:dyDescent="0.35">
      <c r="B7" s="56" t="s">
        <v>117</v>
      </c>
      <c r="C7" s="57" t="s">
        <v>392</v>
      </c>
      <c r="D7" s="57" t="s">
        <v>393</v>
      </c>
      <c r="E7" s="57" t="s">
        <v>394</v>
      </c>
      <c r="F7" s="57" t="s">
        <v>395</v>
      </c>
      <c r="G7" s="57" t="s">
        <v>396</v>
      </c>
      <c r="H7" s="57" t="s">
        <v>397</v>
      </c>
    </row>
    <row r="8" spans="1:8" ht="43.5" thickBot="1" x14ac:dyDescent="0.35">
      <c r="B8" s="409" t="s">
        <v>109</v>
      </c>
      <c r="C8" s="58" t="s">
        <v>193</v>
      </c>
      <c r="D8" s="58" t="s">
        <v>398</v>
      </c>
      <c r="E8" s="58" t="s">
        <v>399</v>
      </c>
      <c r="F8" s="58" t="s">
        <v>193</v>
      </c>
      <c r="G8" s="58" t="s">
        <v>400</v>
      </c>
      <c r="H8" s="58" t="s">
        <v>401</v>
      </c>
    </row>
    <row r="9" spans="1:8" ht="29.25" thickBot="1" x14ac:dyDescent="0.35">
      <c r="B9" s="410" t="s">
        <v>111</v>
      </c>
      <c r="C9" s="59" t="s">
        <v>193</v>
      </c>
      <c r="D9" s="59" t="s">
        <v>398</v>
      </c>
      <c r="E9" s="59" t="s">
        <v>402</v>
      </c>
      <c r="F9" s="59" t="s">
        <v>193</v>
      </c>
      <c r="G9" s="59" t="s">
        <v>403</v>
      </c>
      <c r="H9" s="59" t="s">
        <v>404</v>
      </c>
    </row>
    <row r="10" spans="1:8" ht="43.5" thickBot="1" x14ac:dyDescent="0.35">
      <c r="B10" s="409" t="s">
        <v>110</v>
      </c>
      <c r="C10" s="58" t="s">
        <v>193</v>
      </c>
      <c r="D10" s="58" t="s">
        <v>398</v>
      </c>
      <c r="E10" s="58" t="s">
        <v>405</v>
      </c>
      <c r="F10" s="58" t="s">
        <v>193</v>
      </c>
      <c r="G10" s="58" t="s">
        <v>400</v>
      </c>
      <c r="H10" s="58" t="s">
        <v>401</v>
      </c>
    </row>
    <row r="11" spans="1:8" ht="29.25" thickBot="1" x14ac:dyDescent="0.35">
      <c r="B11" s="410" t="s">
        <v>535</v>
      </c>
      <c r="C11" s="59" t="s">
        <v>193</v>
      </c>
      <c r="D11" s="59" t="s">
        <v>398</v>
      </c>
      <c r="E11" s="59" t="s">
        <v>406</v>
      </c>
      <c r="F11" s="59" t="s">
        <v>193</v>
      </c>
      <c r="G11" s="59" t="s">
        <v>403</v>
      </c>
      <c r="H11" s="59" t="s">
        <v>407</v>
      </c>
    </row>
    <row r="12" spans="1:8" ht="43.5" thickBot="1" x14ac:dyDescent="0.35">
      <c r="B12" s="409" t="s">
        <v>112</v>
      </c>
      <c r="C12" s="58" t="s">
        <v>193</v>
      </c>
      <c r="D12" s="58" t="s">
        <v>408</v>
      </c>
      <c r="E12" s="58" t="s">
        <v>402</v>
      </c>
      <c r="F12" s="58" t="s">
        <v>193</v>
      </c>
      <c r="G12" s="58" t="s">
        <v>400</v>
      </c>
      <c r="H12" s="58" t="s">
        <v>401</v>
      </c>
    </row>
    <row r="13" spans="1:8" ht="43.5" thickBot="1" x14ac:dyDescent="0.35">
      <c r="B13" s="410" t="s">
        <v>534</v>
      </c>
      <c r="C13" s="59" t="s">
        <v>193</v>
      </c>
      <c r="D13" s="59" t="s">
        <v>398</v>
      </c>
      <c r="E13" s="258"/>
      <c r="F13" s="59" t="s">
        <v>193</v>
      </c>
      <c r="G13" s="59" t="s">
        <v>409</v>
      </c>
      <c r="H13" s="59" t="s">
        <v>407</v>
      </c>
    </row>
    <row r="14" spans="1:8" ht="43.5" thickBot="1" x14ac:dyDescent="0.35">
      <c r="B14" s="409" t="s">
        <v>113</v>
      </c>
      <c r="C14" s="58" t="s">
        <v>193</v>
      </c>
      <c r="D14" s="58" t="s">
        <v>398</v>
      </c>
      <c r="E14" s="58" t="s">
        <v>399</v>
      </c>
      <c r="F14" s="58" t="s">
        <v>193</v>
      </c>
      <c r="G14" s="58" t="s">
        <v>403</v>
      </c>
      <c r="H14" s="58" t="s">
        <v>401</v>
      </c>
    </row>
    <row r="15" spans="1:8" ht="43.5" thickBot="1" x14ac:dyDescent="0.35">
      <c r="B15" s="410" t="s">
        <v>115</v>
      </c>
      <c r="C15" s="59" t="s">
        <v>193</v>
      </c>
      <c r="D15" s="59" t="s">
        <v>398</v>
      </c>
      <c r="E15" s="59" t="s">
        <v>402</v>
      </c>
      <c r="F15" s="59" t="s">
        <v>193</v>
      </c>
      <c r="G15" s="59" t="s">
        <v>400</v>
      </c>
      <c r="H15" s="59" t="s">
        <v>401</v>
      </c>
    </row>
  </sheetData>
  <mergeCells count="1">
    <mergeCell ref="B2:H3"/>
  </mergeCells>
  <hyperlinks>
    <hyperlink ref="A1" location="ÍNDICE!A1" display="ÍNDICE" xr:uid="{FB2B37F4-B131-47D8-ADE7-B353B9195878}"/>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097AD-DC31-4730-A7A7-68DCB051378D}">
  <sheetPr codeName="Sheet12"/>
  <dimension ref="A1:S19"/>
  <sheetViews>
    <sheetView zoomScaleNormal="100" workbookViewId="0"/>
  </sheetViews>
  <sheetFormatPr baseColWidth="10" defaultColWidth="8.85546875" defaultRowHeight="14.25" x14ac:dyDescent="0.3"/>
  <cols>
    <col min="1" max="1" width="8.85546875" style="51"/>
    <col min="2" max="2" width="90.7109375" style="51" customWidth="1"/>
    <col min="3" max="3" width="8.85546875" style="51"/>
    <col min="4" max="4" width="24.42578125" style="51" customWidth="1"/>
    <col min="5" max="5" width="10.42578125" style="51" customWidth="1"/>
    <col min="6" max="8" width="8.85546875" style="51"/>
    <col min="9" max="18" width="11.42578125" style="51" customWidth="1"/>
    <col min="19" max="16384" width="8.85546875" style="51"/>
  </cols>
  <sheetData>
    <row r="1" spans="1:19" x14ac:dyDescent="0.3">
      <c r="A1" s="503" t="s">
        <v>23</v>
      </c>
    </row>
    <row r="2" spans="1:19" ht="33" x14ac:dyDescent="0.3">
      <c r="B2" s="368" t="s">
        <v>786</v>
      </c>
      <c r="C2" s="117"/>
      <c r="D2" s="117"/>
      <c r="E2" s="117"/>
      <c r="F2" s="117"/>
      <c r="G2" s="117"/>
      <c r="H2" s="117"/>
      <c r="I2" s="117"/>
      <c r="J2" s="117"/>
      <c r="K2" s="117"/>
      <c r="L2" s="117"/>
      <c r="M2" s="117"/>
      <c r="N2" s="117"/>
      <c r="O2" s="117"/>
      <c r="P2" s="117"/>
      <c r="Q2" s="117"/>
      <c r="R2" s="117"/>
      <c r="S2" s="117"/>
    </row>
    <row r="3" spans="1:19" ht="28.5" x14ac:dyDescent="0.3">
      <c r="B3" s="329" t="s">
        <v>577</v>
      </c>
    </row>
    <row r="4" spans="1:19" ht="56.45" customHeight="1" x14ac:dyDescent="0.3">
      <c r="B4" s="329" t="s">
        <v>782</v>
      </c>
    </row>
    <row r="7" spans="1:19" x14ac:dyDescent="0.3">
      <c r="D7" s="371" t="s">
        <v>142</v>
      </c>
      <c r="E7" s="371" t="s">
        <v>141</v>
      </c>
    </row>
    <row r="8" spans="1:19" x14ac:dyDescent="0.3">
      <c r="D8" s="365" t="s">
        <v>124</v>
      </c>
      <c r="E8" s="468">
        <f>E12-E11-E10-E9</f>
        <v>1315.6000000000001</v>
      </c>
    </row>
    <row r="9" spans="1:19" x14ac:dyDescent="0.3">
      <c r="D9" s="365" t="s">
        <v>573</v>
      </c>
      <c r="E9" s="468">
        <v>365.7</v>
      </c>
    </row>
    <row r="10" spans="1:19" x14ac:dyDescent="0.3">
      <c r="D10" s="365" t="s">
        <v>574</v>
      </c>
      <c r="E10" s="468">
        <v>192.6</v>
      </c>
    </row>
    <row r="11" spans="1:19" x14ac:dyDescent="0.3">
      <c r="D11" s="365" t="s">
        <v>575</v>
      </c>
      <c r="E11" s="468">
        <v>4</v>
      </c>
      <c r="F11" s="455"/>
    </row>
    <row r="12" spans="1:19" x14ac:dyDescent="0.3">
      <c r="D12" s="372" t="s">
        <v>576</v>
      </c>
      <c r="E12" s="469">
        <v>1877.9</v>
      </c>
    </row>
    <row r="19" spans="9:9" x14ac:dyDescent="0.3">
      <c r="I19" s="119"/>
    </row>
  </sheetData>
  <hyperlinks>
    <hyperlink ref="A1" location="ÍNDICE!A1" display="ÍNDICE" xr:uid="{6F133D1B-AA90-4C10-B3A7-D8D76F4F7E38}"/>
  </hyperlinks>
  <pageMargins left="0.7" right="0.7" top="0.75" bottom="0.75" header="0.3" footer="0.3"/>
  <pageSetup paperSize="9" orientation="portrait"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1854B-E125-40BA-A919-F2B0C8669811}">
  <sheetPr codeName="Sheet56"/>
  <dimension ref="A1:D18"/>
  <sheetViews>
    <sheetView showGridLines="0" zoomScaleNormal="100" workbookViewId="0"/>
  </sheetViews>
  <sheetFormatPr baseColWidth="10" defaultColWidth="11.42578125" defaultRowHeight="14.25" x14ac:dyDescent="0.3"/>
  <cols>
    <col min="1" max="1" width="8.85546875" style="51" customWidth="1"/>
    <col min="2" max="2" width="3.140625" style="243" customWidth="1"/>
    <col min="3" max="3" width="73.7109375" style="51" customWidth="1"/>
    <col min="4" max="4" width="11.42578125" style="51" customWidth="1"/>
    <col min="5" max="16384" width="11.42578125" style="51"/>
  </cols>
  <sheetData>
    <row r="1" spans="1:4" s="33" customFormat="1" ht="13.5" x14ac:dyDescent="0.25">
      <c r="A1" s="503" t="s">
        <v>23</v>
      </c>
      <c r="B1" s="52"/>
    </row>
    <row r="2" spans="1:4" s="144" customFormat="1" ht="14.1" customHeight="1" x14ac:dyDescent="0.25">
      <c r="B2" s="571" t="s">
        <v>834</v>
      </c>
      <c r="C2" s="571"/>
      <c r="D2" s="571"/>
    </row>
    <row r="3" spans="1:4" s="144" customFormat="1" ht="16.5" x14ac:dyDescent="0.25">
      <c r="B3" s="571"/>
      <c r="C3" s="571"/>
      <c r="D3" s="571"/>
    </row>
    <row r="4" spans="1:4" x14ac:dyDescent="0.3">
      <c r="B4" s="603" t="s">
        <v>1028</v>
      </c>
      <c r="C4" s="603"/>
      <c r="D4" s="603"/>
    </row>
    <row r="5" spans="1:4" ht="15" thickBot="1" x14ac:dyDescent="0.35">
      <c r="B5" s="604"/>
      <c r="C5" s="604"/>
      <c r="D5" s="604"/>
    </row>
    <row r="6" spans="1:4" ht="15" thickBot="1" x14ac:dyDescent="0.35">
      <c r="B6" s="601" t="s">
        <v>139</v>
      </c>
      <c r="C6" s="602"/>
      <c r="D6" s="57" t="s">
        <v>411</v>
      </c>
    </row>
    <row r="7" spans="1:4" ht="15" thickBot="1" x14ac:dyDescent="0.35">
      <c r="B7" s="256">
        <v>1</v>
      </c>
      <c r="C7" s="63" t="s">
        <v>982</v>
      </c>
      <c r="D7" s="60">
        <v>0.14136460243783111</v>
      </c>
    </row>
    <row r="8" spans="1:4" ht="15" thickBot="1" x14ac:dyDescent="0.35">
      <c r="B8" s="257">
        <v>2</v>
      </c>
      <c r="C8" s="61" t="s">
        <v>412</v>
      </c>
      <c r="D8" s="62">
        <v>0.35913251511684907</v>
      </c>
    </row>
    <row r="9" spans="1:4" ht="15" thickBot="1" x14ac:dyDescent="0.35">
      <c r="B9" s="256">
        <v>3</v>
      </c>
      <c r="C9" s="63" t="s">
        <v>413</v>
      </c>
      <c r="D9" s="60">
        <v>1.2311758671720466E-2</v>
      </c>
    </row>
    <row r="10" spans="1:4" ht="15" thickBot="1" x14ac:dyDescent="0.35">
      <c r="B10" s="257">
        <v>4</v>
      </c>
      <c r="C10" s="61" t="s">
        <v>983</v>
      </c>
      <c r="D10" s="62">
        <v>1.4002467218009702E-2</v>
      </c>
    </row>
    <row r="11" spans="1:4" ht="15" thickBot="1" x14ac:dyDescent="0.35">
      <c r="B11" s="256">
        <v>5</v>
      </c>
      <c r="C11" s="63" t="s">
        <v>414</v>
      </c>
      <c r="D11" s="60">
        <v>1.2004102686064846E-2</v>
      </c>
    </row>
    <row r="12" spans="1:4" ht="15" customHeight="1" thickBot="1" x14ac:dyDescent="0.35">
      <c r="B12" s="257">
        <v>6</v>
      </c>
      <c r="C12" s="61" t="s">
        <v>415</v>
      </c>
      <c r="D12" s="62">
        <v>3.4006396443516502E-4</v>
      </c>
    </row>
    <row r="13" spans="1:4" ht="15" thickBot="1" x14ac:dyDescent="0.35">
      <c r="B13" s="256">
        <v>7</v>
      </c>
      <c r="C13" s="63" t="s">
        <v>416</v>
      </c>
      <c r="D13" s="60">
        <v>1.2448351944626061E-2</v>
      </c>
    </row>
    <row r="14" spans="1:4" ht="15" thickBot="1" x14ac:dyDescent="0.35">
      <c r="B14" s="257">
        <v>8</v>
      </c>
      <c r="C14" s="61" t="s">
        <v>417</v>
      </c>
      <c r="D14" s="62">
        <v>1.5148598348246091E-2</v>
      </c>
    </row>
    <row r="15" spans="1:4" ht="15" thickBot="1" x14ac:dyDescent="0.35">
      <c r="B15" s="256">
        <v>9</v>
      </c>
      <c r="C15" s="63" t="s">
        <v>418</v>
      </c>
      <c r="D15" s="60">
        <v>5.162026075362864E-2</v>
      </c>
    </row>
    <row r="16" spans="1:4" ht="15" thickBot="1" x14ac:dyDescent="0.35">
      <c r="B16" s="257">
        <v>10</v>
      </c>
      <c r="C16" s="61" t="s">
        <v>419</v>
      </c>
      <c r="D16" s="62">
        <v>5.4697894678070284E-2</v>
      </c>
    </row>
    <row r="17" spans="2:4" ht="15" thickBot="1" x14ac:dyDescent="0.35">
      <c r="B17" s="256">
        <v>11</v>
      </c>
      <c r="C17" s="63" t="s">
        <v>420</v>
      </c>
      <c r="D17" s="60">
        <v>7.1534955780849355E-2</v>
      </c>
    </row>
    <row r="18" spans="2:4" ht="15" thickBot="1" x14ac:dyDescent="0.35">
      <c r="B18" s="257">
        <v>12</v>
      </c>
      <c r="C18" s="61" t="s">
        <v>421</v>
      </c>
      <c r="D18" s="62">
        <v>0.25539442839966919</v>
      </c>
    </row>
  </sheetData>
  <mergeCells count="3">
    <mergeCell ref="B6:C6"/>
    <mergeCell ref="B2:D3"/>
    <mergeCell ref="B4:D5"/>
  </mergeCells>
  <hyperlinks>
    <hyperlink ref="A1" location="ÍNDICE!A1" display="ÍNDICE" xr:uid="{A0AD3F04-A45F-4127-AC7B-72F844DB2A20}"/>
  </hyperlinks>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1F13D-20C1-4DCC-82C5-85799F13298A}">
  <sheetPr codeName="Sheet57"/>
  <dimension ref="A1:K25"/>
  <sheetViews>
    <sheetView showGridLines="0" zoomScaleNormal="100" workbookViewId="0"/>
  </sheetViews>
  <sheetFormatPr baseColWidth="10" defaultColWidth="8.85546875" defaultRowHeight="14.25" x14ac:dyDescent="0.3"/>
  <cols>
    <col min="1" max="1" width="8.85546875" style="51"/>
    <col min="2" max="2" width="52.28515625" style="243" customWidth="1"/>
    <col min="3" max="8" width="8.85546875" style="51" customWidth="1"/>
    <col min="9" max="16384" width="8.85546875" style="51"/>
  </cols>
  <sheetData>
    <row r="1" spans="1:11" s="33" customFormat="1" ht="13.5" x14ac:dyDescent="0.25">
      <c r="A1" s="503" t="s">
        <v>23</v>
      </c>
      <c r="B1" s="52"/>
    </row>
    <row r="2" spans="1:11" s="144" customFormat="1" ht="14.1" customHeight="1" x14ac:dyDescent="0.25">
      <c r="B2" s="571" t="s">
        <v>835</v>
      </c>
      <c r="C2" s="571"/>
      <c r="D2" s="571"/>
      <c r="E2" s="571"/>
      <c r="F2" s="571"/>
      <c r="G2" s="571"/>
      <c r="H2" s="571"/>
      <c r="I2" s="571"/>
      <c r="J2" s="571"/>
      <c r="K2" s="571"/>
    </row>
    <row r="3" spans="1:11" s="144" customFormat="1" ht="16.5" x14ac:dyDescent="0.25">
      <c r="B3" s="571"/>
      <c r="C3" s="571"/>
      <c r="D3" s="571"/>
      <c r="E3" s="571"/>
      <c r="F3" s="571"/>
      <c r="G3" s="571"/>
      <c r="H3" s="571"/>
      <c r="I3" s="571"/>
      <c r="J3" s="571"/>
      <c r="K3" s="571"/>
    </row>
    <row r="4" spans="1:11" x14ac:dyDescent="0.3">
      <c r="B4" s="605" t="s">
        <v>1027</v>
      </c>
      <c r="C4" s="605"/>
      <c r="D4" s="605"/>
      <c r="E4" s="605"/>
      <c r="F4" s="605"/>
      <c r="G4" s="605"/>
      <c r="H4" s="605"/>
      <c r="I4" s="605"/>
      <c r="J4" s="605"/>
      <c r="K4" s="605"/>
    </row>
    <row r="5" spans="1:11" x14ac:dyDescent="0.3">
      <c r="B5" s="352" t="s">
        <v>836</v>
      </c>
    </row>
    <row r="7" spans="1:11" x14ac:dyDescent="0.3">
      <c r="B7" s="246"/>
      <c r="C7" s="246" t="s">
        <v>147</v>
      </c>
      <c r="D7" s="246" t="s">
        <v>148</v>
      </c>
      <c r="E7" s="246" t="s">
        <v>150</v>
      </c>
      <c r="F7" s="246" t="s">
        <v>146</v>
      </c>
      <c r="G7" s="246" t="s">
        <v>145</v>
      </c>
      <c r="H7" s="246" t="s">
        <v>152</v>
      </c>
      <c r="I7" s="246" t="s">
        <v>151</v>
      </c>
      <c r="J7" s="246" t="s">
        <v>149</v>
      </c>
      <c r="K7" s="246" t="s">
        <v>485</v>
      </c>
    </row>
    <row r="8" spans="1:11" x14ac:dyDescent="0.3">
      <c r="B8" s="249" t="s">
        <v>486</v>
      </c>
      <c r="C8" s="247">
        <v>47.465926480389506</v>
      </c>
      <c r="D8" s="247">
        <v>44.950247047235848</v>
      </c>
      <c r="E8" s="247">
        <v>43.804132043354976</v>
      </c>
      <c r="F8" s="247">
        <v>43.122050328352714</v>
      </c>
      <c r="G8" s="247">
        <v>43.077773372683282</v>
      </c>
      <c r="H8" s="247">
        <v>42.093317919248349</v>
      </c>
      <c r="I8" s="247">
        <v>42.004779124989504</v>
      </c>
      <c r="J8" s="247">
        <v>41.919908022096166</v>
      </c>
      <c r="K8" s="248">
        <v>43.290554857008921</v>
      </c>
    </row>
    <row r="9" spans="1:11" x14ac:dyDescent="0.3">
      <c r="B9" s="552" t="s">
        <v>487</v>
      </c>
      <c r="C9" s="249"/>
      <c r="D9" s="250"/>
      <c r="E9" s="250"/>
      <c r="F9" s="250"/>
      <c r="G9" s="250"/>
      <c r="H9" s="250"/>
      <c r="I9" s="250"/>
      <c r="J9" s="250"/>
      <c r="K9" s="250"/>
    </row>
    <row r="10" spans="1:11" x14ac:dyDescent="0.3">
      <c r="B10" s="548" t="s">
        <v>488</v>
      </c>
      <c r="C10" s="251">
        <v>51.45843023255815</v>
      </c>
      <c r="D10" s="251">
        <v>44.797884615384618</v>
      </c>
      <c r="E10" s="251">
        <v>40.690208333333324</v>
      </c>
      <c r="F10" s="251">
        <v>37.1224203821656</v>
      </c>
      <c r="G10" s="251">
        <v>42.148689956331872</v>
      </c>
      <c r="H10" s="251">
        <v>35.823426573426602</v>
      </c>
      <c r="I10" s="251">
        <v>44.72753246753247</v>
      </c>
      <c r="J10" s="251">
        <v>33.537335243553002</v>
      </c>
      <c r="K10" s="248">
        <v>40.108165846802557</v>
      </c>
    </row>
    <row r="11" spans="1:11" x14ac:dyDescent="0.3">
      <c r="B11" s="548" t="s">
        <v>981</v>
      </c>
      <c r="C11" s="251">
        <v>32.79835616438357</v>
      </c>
      <c r="D11" s="251">
        <v>25.532323232323229</v>
      </c>
      <c r="E11" s="251">
        <v>22.602339181286556</v>
      </c>
      <c r="F11" s="251">
        <v>18.365000000000006</v>
      </c>
      <c r="G11" s="251">
        <v>18.631952380952381</v>
      </c>
      <c r="H11" s="251">
        <v>24.917249999999992</v>
      </c>
      <c r="I11" s="251">
        <v>28.150266666666667</v>
      </c>
      <c r="J11" s="251">
        <v>24.184918032786889</v>
      </c>
      <c r="K11" s="248">
        <v>23.800899053627759</v>
      </c>
    </row>
    <row r="12" spans="1:11" ht="28.5" x14ac:dyDescent="0.3">
      <c r="B12" s="548" t="s">
        <v>489</v>
      </c>
      <c r="C12" s="251">
        <v>34.935000000000002</v>
      </c>
      <c r="D12" s="251">
        <v>34.242717391304346</v>
      </c>
      <c r="E12" s="251">
        <v>35.444069767441853</v>
      </c>
      <c r="F12" s="251">
        <v>30.996417910447772</v>
      </c>
      <c r="G12" s="251">
        <v>27.566146341463426</v>
      </c>
      <c r="H12" s="251">
        <v>30.787272727272725</v>
      </c>
      <c r="I12" s="251">
        <v>29.567878787878783</v>
      </c>
      <c r="J12" s="251">
        <v>31.976197183098567</v>
      </c>
      <c r="K12" s="248">
        <v>31.893262295081954</v>
      </c>
    </row>
    <row r="13" spans="1:11" x14ac:dyDescent="0.3">
      <c r="B13" s="548" t="s">
        <v>490</v>
      </c>
      <c r="C13" s="251">
        <v>79.441092896174837</v>
      </c>
      <c r="D13" s="251">
        <v>76.19583333333334</v>
      </c>
      <c r="E13" s="251">
        <v>74.533970588235263</v>
      </c>
      <c r="F13" s="251">
        <v>79.716978021977994</v>
      </c>
      <c r="G13" s="251">
        <v>74.259243027888431</v>
      </c>
      <c r="H13" s="251">
        <v>74.781744966442943</v>
      </c>
      <c r="I13" s="251">
        <v>73.361084337349439</v>
      </c>
      <c r="J13" s="251">
        <v>78.321214470284232</v>
      </c>
      <c r="K13" s="248">
        <v>76.704020685197321</v>
      </c>
    </row>
    <row r="14" spans="1:11" x14ac:dyDescent="0.3">
      <c r="B14" s="548" t="s">
        <v>985</v>
      </c>
      <c r="C14" s="251">
        <v>96.622445652173909</v>
      </c>
      <c r="D14" s="251">
        <v>95.623214285714283</v>
      </c>
      <c r="E14" s="251">
        <v>91.588250000000002</v>
      </c>
      <c r="F14" s="251">
        <v>91.410734463276839</v>
      </c>
      <c r="G14" s="251">
        <v>97.28567346938776</v>
      </c>
      <c r="H14" s="251">
        <v>93.546824324324319</v>
      </c>
      <c r="I14" s="251">
        <v>96.470843373493977</v>
      </c>
      <c r="J14" s="251">
        <v>94.424867724867724</v>
      </c>
      <c r="K14" s="248">
        <v>94.541768172888013</v>
      </c>
    </row>
    <row r="15" spans="1:11" x14ac:dyDescent="0.3">
      <c r="B15" s="548" t="s">
        <v>986</v>
      </c>
      <c r="C15" s="251">
        <v>40.124011299435026</v>
      </c>
      <c r="D15" s="251">
        <v>31.506727272727272</v>
      </c>
      <c r="E15" s="251">
        <v>45.708820512820516</v>
      </c>
      <c r="F15" s="251">
        <v>43.287885714285707</v>
      </c>
      <c r="G15" s="251">
        <v>41.198512396694213</v>
      </c>
      <c r="H15" s="251">
        <v>43.883630136986291</v>
      </c>
      <c r="I15" s="251">
        <v>30.761481481481479</v>
      </c>
      <c r="J15" s="251">
        <v>32.040725806451633</v>
      </c>
      <c r="K15" s="248">
        <v>38.614265687583419</v>
      </c>
    </row>
    <row r="16" spans="1:11" x14ac:dyDescent="0.3">
      <c r="B16" s="548" t="s">
        <v>420</v>
      </c>
      <c r="C16" s="251">
        <v>53.104973262032139</v>
      </c>
      <c r="D16" s="251">
        <v>49.880526315789474</v>
      </c>
      <c r="E16" s="251">
        <v>47.931650000000012</v>
      </c>
      <c r="F16" s="251">
        <v>56.151404494381993</v>
      </c>
      <c r="G16" s="251">
        <v>55.735458167330677</v>
      </c>
      <c r="H16" s="251">
        <v>49.54738255033557</v>
      </c>
      <c r="I16" s="251">
        <v>49.502976190476211</v>
      </c>
      <c r="J16" s="251">
        <v>50.984999999999978</v>
      </c>
      <c r="K16" s="248">
        <v>51.903094170403577</v>
      </c>
    </row>
    <row r="17" spans="2:11" ht="28.5" x14ac:dyDescent="0.3">
      <c r="B17" s="548" t="s">
        <v>987</v>
      </c>
      <c r="C17" s="251">
        <v>23.13646739130434</v>
      </c>
      <c r="D17" s="251">
        <v>18.348839285714291</v>
      </c>
      <c r="E17" s="251">
        <v>24.279550000000004</v>
      </c>
      <c r="F17" s="251">
        <v>26.043954802259911</v>
      </c>
      <c r="G17" s="251">
        <v>24.572081632653063</v>
      </c>
      <c r="H17" s="251">
        <v>24.586959459459457</v>
      </c>
      <c r="I17" s="251">
        <v>18.443012048192774</v>
      </c>
      <c r="J17" s="251">
        <v>20.781481481481507</v>
      </c>
      <c r="K17" s="248">
        <v>22.804891944990199</v>
      </c>
    </row>
    <row r="18" spans="2:11" ht="28.5" x14ac:dyDescent="0.3">
      <c r="B18" s="548" t="s">
        <v>491</v>
      </c>
      <c r="C18" s="251">
        <v>99.713750000000005</v>
      </c>
      <c r="D18" s="251">
        <v>99.88866071428572</v>
      </c>
      <c r="E18" s="251">
        <v>99.87285</v>
      </c>
      <c r="F18" s="251">
        <v>99.560621468926556</v>
      </c>
      <c r="G18" s="251">
        <v>99.628938775510207</v>
      </c>
      <c r="H18" s="251">
        <v>99.952635135135139</v>
      </c>
      <c r="I18" s="251">
        <v>99.818915662650596</v>
      </c>
      <c r="J18" s="251">
        <v>99.157433862433862</v>
      </c>
      <c r="K18" s="248">
        <v>99.607216764898496</v>
      </c>
    </row>
    <row r="19" spans="2:11" x14ac:dyDescent="0.3">
      <c r="B19" s="548" t="s">
        <v>988</v>
      </c>
      <c r="C19" s="251">
        <v>87.808423913043484</v>
      </c>
      <c r="D19" s="251">
        <v>85.772500000000008</v>
      </c>
      <c r="E19" s="251">
        <v>87.907350000000008</v>
      </c>
      <c r="F19" s="251">
        <v>89.074124293785303</v>
      </c>
      <c r="G19" s="251">
        <v>88.396734693877548</v>
      </c>
      <c r="H19" s="251">
        <v>89.685405405405405</v>
      </c>
      <c r="I19" s="251">
        <v>81.412530120481932</v>
      </c>
      <c r="J19" s="251">
        <v>90.551455026455031</v>
      </c>
      <c r="K19" s="248">
        <v>88.426450556647012</v>
      </c>
    </row>
    <row r="20" spans="2:11" x14ac:dyDescent="0.3">
      <c r="B20" s="548" t="s">
        <v>989</v>
      </c>
      <c r="C20" s="251">
        <v>83.307663043478271</v>
      </c>
      <c r="D20" s="251">
        <v>85.871339285714285</v>
      </c>
      <c r="E20" s="251">
        <v>85.473250000000007</v>
      </c>
      <c r="F20" s="251">
        <v>88.01491525423728</v>
      </c>
      <c r="G20" s="251">
        <v>86.371714285714276</v>
      </c>
      <c r="H20" s="251">
        <v>82.964527027027032</v>
      </c>
      <c r="I20" s="251">
        <v>88.747228915662646</v>
      </c>
      <c r="J20" s="251">
        <v>86.741216931216925</v>
      </c>
      <c r="K20" s="248">
        <v>85.928952193844125</v>
      </c>
    </row>
    <row r="21" spans="2:11" x14ac:dyDescent="0.3">
      <c r="B21" s="549" t="s">
        <v>990</v>
      </c>
      <c r="C21" s="550">
        <v>22.884109589041095</v>
      </c>
      <c r="D21" s="550">
        <v>35.431458333333339</v>
      </c>
      <c r="E21" s="550">
        <v>29.496077348066297</v>
      </c>
      <c r="F21" s="550">
        <v>28.785337837837837</v>
      </c>
      <c r="G21" s="550">
        <v>20.140533980582511</v>
      </c>
      <c r="H21" s="550">
        <v>33.622926829268287</v>
      </c>
      <c r="I21" s="550">
        <v>29.217837837837831</v>
      </c>
      <c r="J21" s="550">
        <v>27.400808080808073</v>
      </c>
      <c r="K21" s="551">
        <v>27.479346970889051</v>
      </c>
    </row>
    <row r="22" spans="2:11" x14ac:dyDescent="0.3">
      <c r="B22" s="362"/>
      <c r="C22" s="252"/>
      <c r="D22" s="252"/>
      <c r="E22" s="252"/>
      <c r="F22" s="252"/>
      <c r="G22" s="252"/>
      <c r="H22" s="252"/>
      <c r="I22" s="252"/>
      <c r="J22" s="252"/>
      <c r="K22" s="252"/>
    </row>
    <row r="23" spans="2:11" x14ac:dyDescent="0.3">
      <c r="B23" s="246" t="s">
        <v>984</v>
      </c>
      <c r="C23" s="253">
        <v>9</v>
      </c>
      <c r="D23" s="253">
        <v>6</v>
      </c>
      <c r="E23" s="253">
        <v>6</v>
      </c>
      <c r="F23" s="253">
        <v>7</v>
      </c>
      <c r="G23" s="253">
        <v>7</v>
      </c>
      <c r="H23" s="253">
        <v>6</v>
      </c>
      <c r="I23" s="253">
        <v>6</v>
      </c>
      <c r="J23" s="253">
        <v>5</v>
      </c>
      <c r="K23" s="254"/>
    </row>
    <row r="25" spans="2:11" x14ac:dyDescent="0.3">
      <c r="C25" s="255"/>
      <c r="D25" s="255"/>
      <c r="E25" s="255"/>
      <c r="F25" s="255"/>
      <c r="G25" s="255"/>
      <c r="H25" s="255"/>
      <c r="I25" s="255"/>
      <c r="J25" s="255"/>
    </row>
  </sheetData>
  <mergeCells count="2">
    <mergeCell ref="B2:K3"/>
    <mergeCell ref="B4:K4"/>
  </mergeCells>
  <conditionalFormatting sqref="C23:J23">
    <cfRule type="colorScale" priority="1">
      <colorScale>
        <cfvo type="min"/>
        <cfvo type="percentile" val="50"/>
        <cfvo type="max"/>
        <color rgb="FFF8696B"/>
        <color rgb="FFFFEB84"/>
        <color rgb="FF63BE7B"/>
      </colorScale>
    </cfRule>
    <cfRule type="colorScale" priority="2">
      <colorScale>
        <cfvo type="min"/>
        <cfvo type="max"/>
        <color rgb="FFFFEF9C"/>
        <color rgb="FF63BE7B"/>
      </colorScale>
    </cfRule>
  </conditionalFormatting>
  <hyperlinks>
    <hyperlink ref="A1" location="ÍNDICE!A1" display="ÍNDICE" xr:uid="{C20E8761-A89B-495D-9B99-A91F15B5667A}"/>
  </hyperlinks>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66209-6742-42B4-A88E-823341CCF74C}">
  <sheetPr codeName="Hoja5"/>
  <dimension ref="A1:G13"/>
  <sheetViews>
    <sheetView showGridLines="0" zoomScaleNormal="100" workbookViewId="0"/>
  </sheetViews>
  <sheetFormatPr baseColWidth="10" defaultColWidth="12" defaultRowHeight="14.25" x14ac:dyDescent="0.3"/>
  <cols>
    <col min="1" max="1" width="12" style="245"/>
    <col min="2" max="2" width="90.7109375" style="245" customWidth="1"/>
    <col min="3" max="3" width="12" style="245"/>
    <col min="4" max="4" width="19" style="245" bestFit="1" customWidth="1"/>
    <col min="5" max="14" width="11.42578125" style="245" customWidth="1"/>
    <col min="15" max="16384" width="12" style="245"/>
  </cols>
  <sheetData>
    <row r="1" spans="1:7" s="96" customFormat="1" ht="16.5" x14ac:dyDescent="0.3">
      <c r="A1" s="503" t="s">
        <v>23</v>
      </c>
      <c r="B1" s="15"/>
    </row>
    <row r="2" spans="1:7" s="156" customFormat="1" ht="33" x14ac:dyDescent="0.25">
      <c r="A2" s="149"/>
      <c r="B2" s="101" t="s">
        <v>837</v>
      </c>
    </row>
    <row r="3" spans="1:7" x14ac:dyDescent="0.3">
      <c r="A3" s="235"/>
      <c r="B3" s="346" t="s">
        <v>1025</v>
      </c>
      <c r="C3" s="235"/>
      <c r="D3" s="235"/>
      <c r="E3" s="235"/>
    </row>
    <row r="4" spans="1:7" x14ac:dyDescent="0.3">
      <c r="B4" s="339"/>
    </row>
    <row r="5" spans="1:7" x14ac:dyDescent="0.3">
      <c r="D5" s="371" t="s">
        <v>765</v>
      </c>
      <c r="E5" s="97" t="s">
        <v>493</v>
      </c>
      <c r="F5" s="97" t="s">
        <v>494</v>
      </c>
      <c r="G5" s="97" t="s">
        <v>492</v>
      </c>
    </row>
    <row r="6" spans="1:7" x14ac:dyDescent="0.3">
      <c r="D6" s="387" t="s">
        <v>112</v>
      </c>
      <c r="E6" s="393">
        <v>0.7142857142857143</v>
      </c>
      <c r="F6" s="393">
        <v>0.2857142857142857</v>
      </c>
      <c r="G6" s="393">
        <v>0</v>
      </c>
    </row>
    <row r="7" spans="1:7" x14ac:dyDescent="0.3">
      <c r="D7" s="387" t="s">
        <v>113</v>
      </c>
      <c r="E7" s="393">
        <v>0.625</v>
      </c>
      <c r="F7" s="393">
        <v>0.125</v>
      </c>
      <c r="G7" s="393">
        <v>0.25</v>
      </c>
    </row>
    <row r="8" spans="1:7" x14ac:dyDescent="0.3">
      <c r="D8" s="387" t="s">
        <v>571</v>
      </c>
      <c r="E8" s="393">
        <v>0.5</v>
      </c>
      <c r="F8" s="393">
        <v>0.21428571428571427</v>
      </c>
      <c r="G8" s="393">
        <v>0.2857142857142857</v>
      </c>
    </row>
    <row r="9" spans="1:7" x14ac:dyDescent="0.3">
      <c r="D9" s="387" t="s">
        <v>115</v>
      </c>
      <c r="E9" s="393">
        <v>0.2857142857142857</v>
      </c>
      <c r="F9" s="393">
        <v>0.5714285714285714</v>
      </c>
      <c r="G9" s="393">
        <v>0.14285714285714285</v>
      </c>
    </row>
    <row r="10" spans="1:7" x14ac:dyDescent="0.3">
      <c r="D10" s="387" t="s">
        <v>110</v>
      </c>
      <c r="E10" s="393">
        <v>0.27272727272727271</v>
      </c>
      <c r="F10" s="393">
        <v>0.27272727272727271</v>
      </c>
      <c r="G10" s="393">
        <v>0.45454545454545453</v>
      </c>
    </row>
    <row r="11" spans="1:7" x14ac:dyDescent="0.3">
      <c r="D11" s="387" t="s">
        <v>109</v>
      </c>
      <c r="E11" s="393">
        <v>0.21739130434782608</v>
      </c>
      <c r="F11" s="393">
        <v>0.30434782608695654</v>
      </c>
      <c r="G11" s="393">
        <v>0.47826086956521741</v>
      </c>
    </row>
    <row r="12" spans="1:7" ht="17.100000000000001" customHeight="1" x14ac:dyDescent="0.3">
      <c r="D12" s="387" t="s">
        <v>111</v>
      </c>
      <c r="E12" s="393">
        <v>0.23076923076923078</v>
      </c>
      <c r="F12" s="393">
        <v>0.34615384615384615</v>
      </c>
      <c r="G12" s="393">
        <v>0.42307692307692307</v>
      </c>
    </row>
    <row r="13" spans="1:7" x14ac:dyDescent="0.3">
      <c r="D13" s="372" t="s">
        <v>534</v>
      </c>
      <c r="E13" s="384">
        <v>0.1111111111111111</v>
      </c>
      <c r="F13" s="384">
        <v>0.55555555555555558</v>
      </c>
      <c r="G13" s="384">
        <v>0.33333333333333331</v>
      </c>
    </row>
  </sheetData>
  <conditionalFormatting sqref="D6:G13">
    <cfRule type="containsText" dxfId="237" priority="3" operator="containsText" text="Extremadura">
      <formula>NOT(ISERROR(SEARCH("Extremadura",D6)))</formula>
    </cfRule>
    <cfRule type="containsText" dxfId="236" priority="4" operator="containsText" text="Total">
      <formula>NOT(ISERROR(SEARCH("Total",D6)))</formula>
    </cfRule>
  </conditionalFormatting>
  <conditionalFormatting sqref="E6:G13">
    <cfRule type="expression" dxfId="235" priority="1">
      <formula>$C8="Extremadura"</formula>
    </cfRule>
    <cfRule type="expression" dxfId="234" priority="2">
      <formula>$C8="Total"</formula>
    </cfRule>
  </conditionalFormatting>
  <hyperlinks>
    <hyperlink ref="A1" location="ÍNDICE!A1" display="ÍNDICE" xr:uid="{540BD60B-FD0C-4E46-83F4-290E8AF5545E}"/>
  </hyperlinks>
  <pageMargins left="0.7" right="0.7" top="0.75" bottom="0.75" header="0.3" footer="0.3"/>
  <pageSetup paperSize="9" orientation="portrait"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3E289-4753-4C75-859D-FDF795DFB66D}">
  <sheetPr codeName="Hoja43"/>
  <dimension ref="A1:H14"/>
  <sheetViews>
    <sheetView showGridLines="0" zoomScaleNormal="100" workbookViewId="0"/>
  </sheetViews>
  <sheetFormatPr baseColWidth="10" defaultColWidth="11.42578125" defaultRowHeight="12" x14ac:dyDescent="0.2"/>
  <cols>
    <col min="1" max="1" width="11.42578125" style="244"/>
    <col min="2" max="2" width="13.140625" style="244" customWidth="1"/>
    <col min="3" max="8" width="11.28515625" style="244" customWidth="1"/>
    <col min="9" max="17" width="11.42578125" style="244" customWidth="1"/>
    <col min="18" max="16384" width="11.42578125" style="244"/>
  </cols>
  <sheetData>
    <row r="1" spans="1:8" s="100" customFormat="1" ht="15" x14ac:dyDescent="0.25">
      <c r="A1" s="503" t="s">
        <v>23</v>
      </c>
    </row>
    <row r="2" spans="1:8" s="155" customFormat="1" ht="42" customHeight="1" x14ac:dyDescent="0.25">
      <c r="B2" s="571" t="s">
        <v>838</v>
      </c>
      <c r="C2" s="571"/>
      <c r="D2" s="571"/>
      <c r="E2" s="571"/>
      <c r="F2" s="571"/>
      <c r="G2" s="571"/>
      <c r="H2" s="571"/>
    </row>
    <row r="3" spans="1:8" ht="14.25" customHeight="1" x14ac:dyDescent="0.2">
      <c r="B3" s="603" t="s">
        <v>1025</v>
      </c>
      <c r="C3" s="603"/>
      <c r="D3" s="603"/>
      <c r="E3" s="603"/>
      <c r="F3" s="603"/>
      <c r="G3" s="603"/>
      <c r="H3" s="603"/>
    </row>
    <row r="4" spans="1:8" ht="14.25" customHeight="1" x14ac:dyDescent="0.2">
      <c r="B4" s="603"/>
      <c r="C4" s="603"/>
      <c r="D4" s="603"/>
      <c r="E4" s="603"/>
      <c r="F4" s="603"/>
      <c r="G4" s="603"/>
      <c r="H4" s="603"/>
    </row>
    <row r="5" spans="1:8" ht="14.25" x14ac:dyDescent="0.2">
      <c r="B5" s="340"/>
      <c r="C5" s="109">
        <v>2018</v>
      </c>
      <c r="D5" s="109">
        <v>2019</v>
      </c>
      <c r="E5" s="109">
        <v>2020</v>
      </c>
      <c r="F5" s="109">
        <v>2021</v>
      </c>
      <c r="G5" s="109">
        <v>2022</v>
      </c>
      <c r="H5" s="109" t="s">
        <v>533</v>
      </c>
    </row>
    <row r="6" spans="1:8" ht="14.25" x14ac:dyDescent="0.2">
      <c r="B6" s="115" t="s">
        <v>112</v>
      </c>
      <c r="C6" s="110">
        <v>55.602770106652848</v>
      </c>
      <c r="D6" s="110">
        <v>53.827350232207962</v>
      </c>
      <c r="E6" s="110">
        <v>48.03419688402095</v>
      </c>
      <c r="F6" s="110">
        <v>46.560798230056157</v>
      </c>
      <c r="G6" s="110">
        <v>47.465926480389506</v>
      </c>
      <c r="H6" s="111">
        <v>-0.14633881748437877</v>
      </c>
    </row>
    <row r="7" spans="1:8" ht="14.25" x14ac:dyDescent="0.2">
      <c r="B7" s="115" t="s">
        <v>113</v>
      </c>
      <c r="C7" s="110">
        <v>53.397551635952929</v>
      </c>
      <c r="D7" s="110">
        <v>50.740941429419024</v>
      </c>
      <c r="E7" s="110">
        <v>45.027085962796143</v>
      </c>
      <c r="F7" s="110">
        <v>42.904467278749586</v>
      </c>
      <c r="G7" s="110">
        <v>44.950247047235855</v>
      </c>
      <c r="H7" s="111">
        <v>-0.15819647773942969</v>
      </c>
    </row>
    <row r="8" spans="1:8" ht="14.25" x14ac:dyDescent="0.2">
      <c r="B8" s="115" t="s">
        <v>535</v>
      </c>
      <c r="C8" s="110">
        <v>53.053262853463636</v>
      </c>
      <c r="D8" s="110">
        <v>49.573405628433399</v>
      </c>
      <c r="E8" s="110">
        <v>44.749875554984285</v>
      </c>
      <c r="F8" s="110">
        <v>42.300963096650854</v>
      </c>
      <c r="G8" s="110">
        <v>43.804132043354983</v>
      </c>
      <c r="H8" s="111">
        <v>-0.17433670075401997</v>
      </c>
    </row>
    <row r="9" spans="1:8" ht="14.25" x14ac:dyDescent="0.2">
      <c r="B9" s="115" t="s">
        <v>115</v>
      </c>
      <c r="C9" s="110">
        <v>53.301502152074363</v>
      </c>
      <c r="D9" s="110">
        <v>50.078475718249045</v>
      </c>
      <c r="E9" s="110">
        <v>45.152665076503858</v>
      </c>
      <c r="F9" s="110">
        <v>44.493162083392754</v>
      </c>
      <c r="G9" s="110">
        <v>43.122050328352714</v>
      </c>
      <c r="H9" s="111">
        <v>-0.19097870440271428</v>
      </c>
    </row>
    <row r="10" spans="1:8" ht="14.25" x14ac:dyDescent="0.2">
      <c r="B10" s="115" t="s">
        <v>110</v>
      </c>
      <c r="C10" s="110">
        <v>52.366887523232116</v>
      </c>
      <c r="D10" s="110">
        <v>51.494473171854501</v>
      </c>
      <c r="E10" s="110">
        <v>42.599927671678657</v>
      </c>
      <c r="F10" s="110">
        <v>43.126156568399828</v>
      </c>
      <c r="G10" s="110">
        <v>43.077773372683282</v>
      </c>
      <c r="H10" s="111">
        <v>-0.177385263663566</v>
      </c>
    </row>
    <row r="11" spans="1:8" ht="14.25" x14ac:dyDescent="0.2">
      <c r="B11" s="115" t="s">
        <v>111</v>
      </c>
      <c r="C11" s="110">
        <v>52.351757382056661</v>
      </c>
      <c r="D11" s="110">
        <v>48.12838564518993</v>
      </c>
      <c r="E11" s="110">
        <v>42.312967717566877</v>
      </c>
      <c r="F11" s="110">
        <v>40.42726264253686</v>
      </c>
      <c r="G11" s="110">
        <v>42.093317919248349</v>
      </c>
      <c r="H11" s="111">
        <v>-0.19595215090762833</v>
      </c>
    </row>
    <row r="12" spans="1:8" ht="14.25" x14ac:dyDescent="0.2">
      <c r="B12" s="115" t="s">
        <v>109</v>
      </c>
      <c r="C12" s="110">
        <v>50.008237310926603</v>
      </c>
      <c r="D12" s="110">
        <v>49.159020371119688</v>
      </c>
      <c r="E12" s="110">
        <v>40.830103173477241</v>
      </c>
      <c r="F12" s="110">
        <v>40.62182693756678</v>
      </c>
      <c r="G12" s="110">
        <v>42.004779124989504</v>
      </c>
      <c r="H12" s="111">
        <v>-0.16004279727308793</v>
      </c>
    </row>
    <row r="13" spans="1:8" ht="14.25" x14ac:dyDescent="0.2">
      <c r="B13" s="115" t="s">
        <v>534</v>
      </c>
      <c r="C13" s="110">
        <v>49.697508966059615</v>
      </c>
      <c r="D13" s="110">
        <v>46.65334452484889</v>
      </c>
      <c r="E13" s="110">
        <v>40.949422715264106</v>
      </c>
      <c r="F13" s="110">
        <v>41.05891277782721</v>
      </c>
      <c r="G13" s="110">
        <v>41.919908022096173</v>
      </c>
      <c r="H13" s="111">
        <v>-0.15649880860779303</v>
      </c>
    </row>
    <row r="14" spans="1:8" ht="13.5" x14ac:dyDescent="0.2">
      <c r="B14" s="112" t="s">
        <v>503</v>
      </c>
      <c r="C14" s="113">
        <v>51.917290025286036</v>
      </c>
      <c r="D14" s="113">
        <v>49.718869216781997</v>
      </c>
      <c r="E14" s="113">
        <v>43.081641536223749</v>
      </c>
      <c r="F14" s="113">
        <v>42.255996817618389</v>
      </c>
      <c r="G14" s="113">
        <v>43.290554857008935</v>
      </c>
      <c r="H14" s="114">
        <v>-0.16616304826533695</v>
      </c>
    </row>
  </sheetData>
  <mergeCells count="2">
    <mergeCell ref="B2:H2"/>
    <mergeCell ref="B3:H4"/>
  </mergeCells>
  <conditionalFormatting sqref="C6:G13">
    <cfRule type="colorScale" priority="1">
      <colorScale>
        <cfvo type="min"/>
        <cfvo type="percentile" val="50"/>
        <cfvo type="max"/>
        <color rgb="FFF8696B"/>
        <color rgb="FFFFEB84"/>
        <color rgb="FF63BE7B"/>
      </colorScale>
    </cfRule>
  </conditionalFormatting>
  <hyperlinks>
    <hyperlink ref="A1" location="ÍNDICE!A1" display="ÍNDICE" xr:uid="{E058CEB6-B41A-4A59-972E-52B4C866F76B}"/>
  </hyperlinks>
  <pageMargins left="0.7" right="0.7" top="0.75" bottom="0.75" header="0.3" footer="0.3"/>
  <pageSetup paperSize="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DE350-BC00-4916-B594-3A347793B412}">
  <sheetPr codeName="Hoja45"/>
  <dimension ref="A1:I24"/>
  <sheetViews>
    <sheetView showGridLines="0" zoomScaleNormal="100" workbookViewId="0"/>
  </sheetViews>
  <sheetFormatPr baseColWidth="10" defaultColWidth="8.85546875" defaultRowHeight="14.25" x14ac:dyDescent="0.3"/>
  <cols>
    <col min="1" max="1" width="8.85546875" style="51"/>
    <col min="2" max="2" width="11.42578125" style="243" customWidth="1"/>
    <col min="3" max="8" width="9.42578125" style="51" customWidth="1"/>
    <col min="9" max="9" width="12.28515625" style="51" customWidth="1"/>
    <col min="10" max="10" width="11.42578125" style="51" customWidth="1"/>
    <col min="11" max="16384" width="8.85546875" style="51"/>
  </cols>
  <sheetData>
    <row r="1" spans="1:9" s="33" customFormat="1" ht="13.5" x14ac:dyDescent="0.25">
      <c r="A1" s="503" t="s">
        <v>23</v>
      </c>
      <c r="B1" s="52"/>
    </row>
    <row r="2" spans="1:9" s="144" customFormat="1" ht="31.35" customHeight="1" x14ac:dyDescent="0.25">
      <c r="B2" s="571" t="s">
        <v>839</v>
      </c>
      <c r="C2" s="571"/>
      <c r="D2" s="571"/>
      <c r="E2" s="571"/>
      <c r="F2" s="571"/>
      <c r="G2" s="571"/>
      <c r="H2" s="571"/>
      <c r="I2" s="571"/>
    </row>
    <row r="3" spans="1:9" ht="32.450000000000003" customHeight="1" x14ac:dyDescent="0.3">
      <c r="B3" s="606" t="s">
        <v>1026</v>
      </c>
      <c r="C3" s="606"/>
      <c r="D3" s="606"/>
      <c r="E3" s="606"/>
      <c r="F3" s="606"/>
      <c r="G3" s="606"/>
      <c r="H3" s="606"/>
      <c r="I3" s="606"/>
    </row>
    <row r="4" spans="1:9" ht="17.25" customHeight="1" x14ac:dyDescent="0.3">
      <c r="B4" s="238" t="s">
        <v>20</v>
      </c>
      <c r="C4" s="238">
        <v>2017</v>
      </c>
      <c r="D4" s="238">
        <v>2018</v>
      </c>
      <c r="E4" s="238">
        <v>2019</v>
      </c>
      <c r="F4" s="238">
        <v>2020</v>
      </c>
      <c r="G4" s="238">
        <v>2021</v>
      </c>
      <c r="H4" s="238">
        <v>2022</v>
      </c>
      <c r="I4" s="239" t="s">
        <v>1073</v>
      </c>
    </row>
    <row r="5" spans="1:9" x14ac:dyDescent="0.3">
      <c r="B5" s="240" t="s">
        <v>71</v>
      </c>
      <c r="C5" s="241">
        <v>66.2375735310506</v>
      </c>
      <c r="D5" s="241">
        <v>64.914181225470699</v>
      </c>
      <c r="E5" s="241">
        <v>63.686401588673498</v>
      </c>
      <c r="F5" s="241">
        <v>61.670108487118902</v>
      </c>
      <c r="G5" s="241">
        <v>59.970095762265899</v>
      </c>
      <c r="H5" s="241">
        <v>58.295463945320797</v>
      </c>
      <c r="I5" s="560">
        <v>-0.11990338960721034</v>
      </c>
    </row>
    <row r="6" spans="1:9" x14ac:dyDescent="0.3">
      <c r="B6" s="240" t="s">
        <v>75</v>
      </c>
      <c r="C6" s="241">
        <v>61.667938467164603</v>
      </c>
      <c r="D6" s="241">
        <v>60.3661069104392</v>
      </c>
      <c r="E6" s="241">
        <v>58.459726752272203</v>
      </c>
      <c r="F6" s="241">
        <v>55.660944648095402</v>
      </c>
      <c r="G6" s="241">
        <v>53.337717899129899</v>
      </c>
      <c r="H6" s="241">
        <v>51.2089900096896</v>
      </c>
      <c r="I6" s="560">
        <v>-0.16960107176347272</v>
      </c>
    </row>
    <row r="7" spans="1:9" x14ac:dyDescent="0.3">
      <c r="B7" s="240" t="s">
        <v>79</v>
      </c>
      <c r="C7" s="241">
        <v>56.869942195072802</v>
      </c>
      <c r="D7" s="241">
        <v>55.402161609082597</v>
      </c>
      <c r="E7" s="241">
        <v>54.2877324411659</v>
      </c>
      <c r="F7" s="241">
        <v>52.616937821582603</v>
      </c>
      <c r="G7" s="241">
        <v>50.753084360868499</v>
      </c>
      <c r="H7" s="241">
        <v>49.1046818050715</v>
      </c>
      <c r="I7" s="560">
        <v>-0.1365441934750917</v>
      </c>
    </row>
    <row r="8" spans="1:9" x14ac:dyDescent="0.3">
      <c r="B8" s="240" t="s">
        <v>81</v>
      </c>
      <c r="C8" s="241">
        <v>52.460285174863401</v>
      </c>
      <c r="D8" s="241">
        <v>51.255710812939903</v>
      </c>
      <c r="E8" s="241">
        <v>50.127877254031603</v>
      </c>
      <c r="F8" s="241">
        <v>48.500881025367399</v>
      </c>
      <c r="G8" s="241">
        <v>47.0533586560868</v>
      </c>
      <c r="H8" s="241">
        <v>45.832991802909198</v>
      </c>
      <c r="I8" s="560">
        <v>-0.12632972447373775</v>
      </c>
    </row>
    <row r="9" spans="1:9" x14ac:dyDescent="0.3">
      <c r="B9" s="240" t="s">
        <v>80</v>
      </c>
      <c r="C9" s="241">
        <v>53.3281544985715</v>
      </c>
      <c r="D9" s="241">
        <v>51.921433689691</v>
      </c>
      <c r="E9" s="241">
        <v>50.773063278703098</v>
      </c>
      <c r="F9" s="241">
        <v>48.729304955438003</v>
      </c>
      <c r="G9" s="241">
        <v>47.107834691549598</v>
      </c>
      <c r="H9" s="241">
        <v>45.597435867933797</v>
      </c>
      <c r="I9" s="560">
        <v>-0.14496505088779674</v>
      </c>
    </row>
    <row r="10" spans="1:9" x14ac:dyDescent="0.3">
      <c r="B10" s="240" t="s">
        <v>76</v>
      </c>
      <c r="C10" s="241">
        <v>50.316623297259603</v>
      </c>
      <c r="D10" s="241">
        <v>49.1235193746584</v>
      </c>
      <c r="E10" s="241">
        <v>48.362972626206002</v>
      </c>
      <c r="F10" s="241">
        <v>46.908443117961603</v>
      </c>
      <c r="G10" s="241">
        <v>45.882739099662203</v>
      </c>
      <c r="H10" s="241">
        <v>44.745048358492397</v>
      </c>
      <c r="I10" s="560">
        <v>-0.11073030290310938</v>
      </c>
    </row>
    <row r="11" spans="1:9" x14ac:dyDescent="0.3">
      <c r="B11" s="240" t="s">
        <v>78</v>
      </c>
      <c r="C11" s="241">
        <v>49.5554838022639</v>
      </c>
      <c r="D11" s="241">
        <v>48.315571842442502</v>
      </c>
      <c r="E11" s="241">
        <v>47.329317119913902</v>
      </c>
      <c r="F11" s="241">
        <v>45.6297562937417</v>
      </c>
      <c r="G11" s="241">
        <v>44.489723061830297</v>
      </c>
      <c r="H11" s="241">
        <v>43.7100577584443</v>
      </c>
      <c r="I11" s="560">
        <v>-0.11795719858460058</v>
      </c>
    </row>
    <row r="12" spans="1:9" x14ac:dyDescent="0.3">
      <c r="B12" s="240" t="s">
        <v>73</v>
      </c>
      <c r="C12" s="241">
        <v>50.333744058473798</v>
      </c>
      <c r="D12" s="241">
        <v>48.832324691355602</v>
      </c>
      <c r="E12" s="241">
        <v>47.720981995663401</v>
      </c>
      <c r="F12" s="241">
        <v>45.893255223080097</v>
      </c>
      <c r="G12" s="241">
        <v>44.498843294326001</v>
      </c>
      <c r="H12" s="241">
        <v>43.006228545728497</v>
      </c>
      <c r="I12" s="560">
        <v>-0.14557859046274738</v>
      </c>
    </row>
    <row r="13" spans="1:9" x14ac:dyDescent="0.3">
      <c r="B13" s="242" t="s">
        <v>596</v>
      </c>
      <c r="C13" s="241">
        <v>49.340287297304002</v>
      </c>
      <c r="D13" s="241">
        <v>48.056975527605601</v>
      </c>
      <c r="E13" s="241">
        <v>46.980249888897298</v>
      </c>
      <c r="F13" s="241">
        <v>45.1128062075136</v>
      </c>
      <c r="G13" s="241">
        <v>43.683404438870603</v>
      </c>
      <c r="H13" s="241">
        <v>42.448455250400301</v>
      </c>
      <c r="I13" s="561">
        <v>-0.13967960918785077</v>
      </c>
    </row>
    <row r="14" spans="1:9" x14ac:dyDescent="0.3">
      <c r="B14" s="240" t="s">
        <v>74</v>
      </c>
      <c r="C14" s="241">
        <v>48.884890802789698</v>
      </c>
      <c r="D14" s="241">
        <v>47.437056079467602</v>
      </c>
      <c r="E14" s="241">
        <v>45.9227237028988</v>
      </c>
      <c r="F14" s="241">
        <v>43.7200732399995</v>
      </c>
      <c r="G14" s="241">
        <v>42.480572920553499</v>
      </c>
      <c r="H14" s="241">
        <v>41.494490185591403</v>
      </c>
      <c r="I14" s="560">
        <v>-0.15117964867738951</v>
      </c>
    </row>
    <row r="15" spans="1:9" x14ac:dyDescent="0.3">
      <c r="B15" s="240" t="s">
        <v>70</v>
      </c>
      <c r="C15" s="241">
        <v>46.559550070111897</v>
      </c>
      <c r="D15" s="241">
        <v>45.717431654610102</v>
      </c>
      <c r="E15" s="241">
        <v>45.1155044683006</v>
      </c>
      <c r="F15" s="241">
        <v>43.701288568664403</v>
      </c>
      <c r="G15" s="241">
        <v>42.353146304823099</v>
      </c>
      <c r="H15" s="241">
        <v>41.131056442852497</v>
      </c>
      <c r="I15" s="560">
        <v>-0.11659248465856907</v>
      </c>
    </row>
    <row r="16" spans="1:9" x14ac:dyDescent="0.3">
      <c r="B16" s="240" t="s">
        <v>69</v>
      </c>
      <c r="C16" s="241">
        <v>47.061791351381999</v>
      </c>
      <c r="D16" s="241">
        <v>45.600068243367801</v>
      </c>
      <c r="E16" s="241">
        <v>44.832337935057701</v>
      </c>
      <c r="F16" s="241">
        <v>43.545127278888302</v>
      </c>
      <c r="G16" s="241">
        <v>42.198167626390202</v>
      </c>
      <c r="H16" s="241">
        <v>40.684025656364298</v>
      </c>
      <c r="I16" s="560">
        <v>-0.1355189743501001</v>
      </c>
    </row>
    <row r="17" spans="2:9" x14ac:dyDescent="0.3">
      <c r="B17" s="240" t="s">
        <v>77</v>
      </c>
      <c r="C17" s="241">
        <v>44.165028455692699</v>
      </c>
      <c r="D17" s="241">
        <v>43.8024859755647</v>
      </c>
      <c r="E17" s="241">
        <v>43.602064301848799</v>
      </c>
      <c r="F17" s="241">
        <v>42.292435055170301</v>
      </c>
      <c r="G17" s="241">
        <v>41.291425231291399</v>
      </c>
      <c r="H17" s="241">
        <v>40.607469663304698</v>
      </c>
      <c r="I17" s="560">
        <v>-8.0551488740848873E-2</v>
      </c>
    </row>
    <row r="18" spans="2:9" x14ac:dyDescent="0.3">
      <c r="B18" s="242" t="s">
        <v>66</v>
      </c>
      <c r="C18" s="241">
        <v>46.8112194421727</v>
      </c>
      <c r="D18" s="241">
        <v>45.6121028789196</v>
      </c>
      <c r="E18" s="241">
        <v>44.6161529273244</v>
      </c>
      <c r="F18" s="241">
        <v>42.953533313134301</v>
      </c>
      <c r="G18" s="241">
        <v>41.653223522852898</v>
      </c>
      <c r="H18" s="241">
        <v>40.450249325043004</v>
      </c>
      <c r="I18" s="561">
        <v>-0.13588558881674923</v>
      </c>
    </row>
    <row r="19" spans="2:9" x14ac:dyDescent="0.3">
      <c r="B19" s="240" t="s">
        <v>72</v>
      </c>
      <c r="C19" s="241">
        <v>46.046037209009</v>
      </c>
      <c r="D19" s="241">
        <v>44.467487482142502</v>
      </c>
      <c r="E19" s="241">
        <v>43.194545052046799</v>
      </c>
      <c r="F19" s="241">
        <v>41.183872468732901</v>
      </c>
      <c r="G19" s="241">
        <v>39.624844415355</v>
      </c>
      <c r="H19" s="241">
        <v>38.593718624474697</v>
      </c>
      <c r="I19" s="560">
        <v>-0.1618449498858556</v>
      </c>
    </row>
    <row r="20" spans="2:9" x14ac:dyDescent="0.3">
      <c r="B20" s="240" t="s">
        <v>65</v>
      </c>
      <c r="C20" s="241">
        <v>46.357404100320203</v>
      </c>
      <c r="D20" s="241">
        <v>44.685262596400399</v>
      </c>
      <c r="E20" s="241">
        <v>43.448652984591398</v>
      </c>
      <c r="F20" s="241">
        <v>41.693619726111102</v>
      </c>
      <c r="G20" s="241">
        <v>40.165621595611299</v>
      </c>
      <c r="H20" s="241">
        <v>38.289331146097403</v>
      </c>
      <c r="I20" s="560">
        <v>-0.17404065457942824</v>
      </c>
    </row>
    <row r="21" spans="2:9" x14ac:dyDescent="0.3">
      <c r="B21" s="240" t="s">
        <v>67</v>
      </c>
      <c r="C21" s="241">
        <v>42.747826851503604</v>
      </c>
      <c r="D21" s="241">
        <v>41.812527390637797</v>
      </c>
      <c r="E21" s="241">
        <v>40.9949270533412</v>
      </c>
      <c r="F21" s="241">
        <v>38.977965212896102</v>
      </c>
      <c r="G21" s="241">
        <v>37.706193202327803</v>
      </c>
      <c r="H21" s="241">
        <v>37.051830663344397</v>
      </c>
      <c r="I21" s="560">
        <v>-0.13324645035046634</v>
      </c>
    </row>
    <row r="22" spans="2:9" x14ac:dyDescent="0.3">
      <c r="B22" s="240" t="s">
        <v>68</v>
      </c>
      <c r="C22" s="241">
        <v>41.337647338445699</v>
      </c>
      <c r="D22" s="241">
        <v>40.691006146371102</v>
      </c>
      <c r="E22" s="241">
        <v>39.767411039777997</v>
      </c>
      <c r="F22" s="241">
        <v>37.707531555125001</v>
      </c>
      <c r="G22" s="241">
        <v>36.568627818555797</v>
      </c>
      <c r="H22" s="241">
        <v>35.9528406823853</v>
      </c>
      <c r="I22" s="560">
        <v>-0.13026398459431213</v>
      </c>
    </row>
    <row r="23" spans="2:9" x14ac:dyDescent="0.3">
      <c r="B23" s="51"/>
    </row>
    <row r="24" spans="2:9" x14ac:dyDescent="0.3">
      <c r="B24" s="51"/>
    </row>
  </sheetData>
  <sortState xmlns:xlrd2="http://schemas.microsoft.com/office/spreadsheetml/2017/richdata2" ref="B5:I22">
    <sortCondition descending="1" ref="H5:H22"/>
  </sortState>
  <mergeCells count="2">
    <mergeCell ref="B3:I3"/>
    <mergeCell ref="B2:I2"/>
  </mergeCells>
  <conditionalFormatting sqref="C5:H22">
    <cfRule type="colorScale" priority="2">
      <colorScale>
        <cfvo type="min"/>
        <cfvo type="percentile" val="50"/>
        <cfvo type="max"/>
        <color rgb="FFF8696B"/>
        <color rgb="FFFFEB84"/>
        <color rgb="FF63BE7B"/>
      </colorScale>
    </cfRule>
  </conditionalFormatting>
  <hyperlinks>
    <hyperlink ref="A1" location="ÍNDICE!A1" display="ÍNDICE" xr:uid="{1742A56A-3AC9-41E2-8B99-3E1D952C9A94}"/>
  </hyperlinks>
  <pageMargins left="0.7" right="0.7" top="0.75" bottom="0.75" header="0.3" footer="0.3"/>
  <pageSetup paperSize="9"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CF2496-5FC9-4146-8122-68195060B80F}">
  <sheetPr codeName="Hoja46"/>
  <dimension ref="A1:W35"/>
  <sheetViews>
    <sheetView showGridLines="0" zoomScaleNormal="100" workbookViewId="0"/>
  </sheetViews>
  <sheetFormatPr baseColWidth="10" defaultColWidth="10.85546875" defaultRowHeight="12" x14ac:dyDescent="0.2"/>
  <cols>
    <col min="1" max="1" width="10.85546875" style="231"/>
    <col min="2" max="2" width="90.7109375" style="231" customWidth="1"/>
    <col min="3" max="3" width="10.85546875" style="231"/>
    <col min="4" max="4" width="19.7109375" style="231" bestFit="1" customWidth="1"/>
    <col min="5" max="10" width="9.7109375" style="231" customWidth="1"/>
    <col min="11" max="16384" width="10.85546875" style="231"/>
  </cols>
  <sheetData>
    <row r="1" spans="1:23" s="98" customFormat="1" ht="15" x14ac:dyDescent="0.25">
      <c r="A1" s="503" t="s">
        <v>23</v>
      </c>
    </row>
    <row r="2" spans="1:23" s="152" customFormat="1" ht="33" x14ac:dyDescent="0.25">
      <c r="B2" s="412" t="s">
        <v>840</v>
      </c>
      <c r="M2" s="154"/>
      <c r="O2" s="154"/>
      <c r="P2" s="154"/>
      <c r="Q2" s="154"/>
      <c r="R2" s="154"/>
      <c r="S2" s="154"/>
      <c r="T2" s="154"/>
      <c r="U2" s="154"/>
      <c r="V2" s="154"/>
      <c r="W2" s="154"/>
    </row>
    <row r="3" spans="1:23" ht="14.25" x14ac:dyDescent="0.2">
      <c r="B3" s="346" t="s">
        <v>1025</v>
      </c>
      <c r="D3" s="516"/>
      <c r="E3" s="371" t="s">
        <v>495</v>
      </c>
      <c r="F3" s="371" t="s">
        <v>496</v>
      </c>
      <c r="G3" s="371" t="s">
        <v>497</v>
      </c>
      <c r="H3" s="371" t="s">
        <v>498</v>
      </c>
      <c r="I3" s="371" t="s">
        <v>499</v>
      </c>
      <c r="J3" s="371" t="s">
        <v>500</v>
      </c>
      <c r="M3" s="235"/>
      <c r="N3" s="235"/>
      <c r="O3" s="235"/>
      <c r="P3" s="235"/>
      <c r="Q3" s="235"/>
      <c r="R3" s="235"/>
      <c r="S3" s="235"/>
      <c r="T3" s="235"/>
      <c r="U3" s="235"/>
      <c r="V3" s="235"/>
      <c r="W3" s="235"/>
    </row>
    <row r="4" spans="1:23" ht="13.35" customHeight="1" x14ac:dyDescent="0.2">
      <c r="B4" s="339"/>
      <c r="D4" s="387" t="s">
        <v>501</v>
      </c>
      <c r="E4" s="393">
        <v>0</v>
      </c>
      <c r="F4" s="393">
        <v>2.6785714285714284E-2</v>
      </c>
      <c r="G4" s="393">
        <v>8.9285714285714288E-2</v>
      </c>
      <c r="H4" s="393">
        <v>0.23214285714285715</v>
      </c>
      <c r="I4" s="393">
        <v>0.25</v>
      </c>
      <c r="J4" s="393">
        <v>0.4017857142857143</v>
      </c>
      <c r="M4" s="235"/>
      <c r="N4" s="235"/>
      <c r="O4" s="235"/>
      <c r="P4" s="235"/>
      <c r="Q4" s="235"/>
      <c r="R4" s="235"/>
      <c r="S4" s="235"/>
      <c r="T4" s="235"/>
      <c r="U4" s="235"/>
      <c r="V4" s="235"/>
      <c r="W4" s="235"/>
    </row>
    <row r="5" spans="1:23" ht="13.35" customHeight="1" x14ac:dyDescent="0.2">
      <c r="L5" s="235"/>
      <c r="M5" s="235"/>
      <c r="N5" s="235"/>
      <c r="O5" s="235"/>
      <c r="P5" s="235"/>
      <c r="Q5" s="235"/>
      <c r="R5" s="235"/>
      <c r="S5" s="235"/>
      <c r="T5" s="235"/>
      <c r="U5" s="235"/>
      <c r="V5" s="235"/>
      <c r="W5" s="235"/>
    </row>
    <row r="6" spans="1:23" ht="13.35" customHeight="1" x14ac:dyDescent="0.2">
      <c r="L6" s="235"/>
    </row>
    <row r="7" spans="1:23" ht="13.35" customHeight="1" x14ac:dyDescent="0.2">
      <c r="L7" s="235"/>
    </row>
    <row r="8" spans="1:23" ht="14.25" x14ac:dyDescent="0.3">
      <c r="K8" s="236"/>
      <c r="L8" s="237"/>
    </row>
    <row r="9" spans="1:23" ht="14.25" x14ac:dyDescent="0.3">
      <c r="K9" s="236"/>
      <c r="L9" s="237"/>
    </row>
    <row r="10" spans="1:23" ht="14.25" x14ac:dyDescent="0.3">
      <c r="K10" s="236"/>
      <c r="L10" s="237"/>
    </row>
    <row r="11" spans="1:23" ht="14.25" x14ac:dyDescent="0.3">
      <c r="K11" s="236"/>
      <c r="L11" s="237"/>
    </row>
    <row r="12" spans="1:23" ht="14.25" x14ac:dyDescent="0.3">
      <c r="K12" s="236"/>
      <c r="L12" s="237"/>
    </row>
    <row r="13" spans="1:23" ht="14.25" x14ac:dyDescent="0.3">
      <c r="K13" s="236"/>
      <c r="L13" s="237"/>
    </row>
    <row r="14" spans="1:23" ht="14.25" x14ac:dyDescent="0.3">
      <c r="K14" s="236"/>
      <c r="L14" s="237"/>
    </row>
    <row r="15" spans="1:23" ht="14.25" x14ac:dyDescent="0.3">
      <c r="K15" s="236"/>
      <c r="L15" s="237"/>
    </row>
    <row r="16" spans="1:23" ht="14.25" x14ac:dyDescent="0.3">
      <c r="K16" s="236"/>
      <c r="L16" s="237"/>
    </row>
    <row r="17" spans="11:12" ht="14.25" x14ac:dyDescent="0.3">
      <c r="K17" s="236"/>
      <c r="L17" s="237"/>
    </row>
    <row r="18" spans="11:12" ht="14.25" x14ac:dyDescent="0.3">
      <c r="K18" s="236"/>
      <c r="L18" s="237"/>
    </row>
    <row r="19" spans="11:12" ht="14.25" x14ac:dyDescent="0.3">
      <c r="K19" s="236"/>
      <c r="L19" s="237"/>
    </row>
    <row r="20" spans="11:12" ht="14.25" x14ac:dyDescent="0.3">
      <c r="K20" s="236"/>
      <c r="L20" s="237"/>
    </row>
    <row r="21" spans="11:12" ht="14.25" x14ac:dyDescent="0.3">
      <c r="K21" s="236"/>
      <c r="L21" s="237"/>
    </row>
    <row r="22" spans="11:12" ht="14.25" x14ac:dyDescent="0.3">
      <c r="K22" s="236"/>
      <c r="L22" s="237"/>
    </row>
    <row r="23" spans="11:12" ht="14.25" x14ac:dyDescent="0.3">
      <c r="K23" s="236"/>
      <c r="L23" s="237"/>
    </row>
    <row r="24" spans="11:12" ht="14.25" x14ac:dyDescent="0.3">
      <c r="K24" s="236"/>
      <c r="L24" s="237"/>
    </row>
    <row r="25" spans="11:12" ht="14.25" x14ac:dyDescent="0.3">
      <c r="K25" s="236"/>
      <c r="L25" s="237"/>
    </row>
    <row r="26" spans="11:12" ht="16.5" customHeight="1" x14ac:dyDescent="0.3">
      <c r="K26" s="236"/>
      <c r="L26" s="237"/>
    </row>
    <row r="27" spans="11:12" ht="14.25" x14ac:dyDescent="0.3">
      <c r="K27" s="236"/>
      <c r="L27" s="237"/>
    </row>
    <row r="28" spans="11:12" ht="14.25" x14ac:dyDescent="0.3">
      <c r="K28" s="236"/>
      <c r="L28" s="237"/>
    </row>
    <row r="29" spans="11:12" ht="14.25" x14ac:dyDescent="0.3">
      <c r="K29" s="236"/>
      <c r="L29" s="237"/>
    </row>
    <row r="30" spans="11:12" ht="14.25" x14ac:dyDescent="0.3">
      <c r="K30" s="236"/>
      <c r="L30" s="237"/>
    </row>
    <row r="31" spans="11:12" ht="14.25" x14ac:dyDescent="0.3">
      <c r="K31" s="236"/>
      <c r="L31" s="237"/>
    </row>
    <row r="32" spans="11:12" ht="14.25" x14ac:dyDescent="0.3">
      <c r="K32" s="236"/>
      <c r="L32" s="237"/>
    </row>
    <row r="33" spans="11:12" ht="14.25" x14ac:dyDescent="0.3">
      <c r="K33" s="236"/>
      <c r="L33" s="237"/>
    </row>
    <row r="34" spans="11:12" ht="14.25" x14ac:dyDescent="0.3">
      <c r="K34" s="236"/>
      <c r="L34" s="237"/>
    </row>
    <row r="35" spans="11:12" ht="14.25" x14ac:dyDescent="0.3">
      <c r="K35" s="237"/>
    </row>
  </sheetData>
  <conditionalFormatting sqref="D4:J4">
    <cfRule type="containsText" dxfId="233" priority="5" operator="containsText" text="Extremadura">
      <formula>NOT(ISERROR(SEARCH("Extremadura",D4)))</formula>
    </cfRule>
    <cfRule type="containsText" dxfId="232" priority="6" operator="containsText" text="Total">
      <formula>NOT(ISERROR(SEARCH("Total",D4)))</formula>
    </cfRule>
  </conditionalFormatting>
  <conditionalFormatting sqref="E4:J4">
    <cfRule type="expression" dxfId="231" priority="369">
      <formula>$C8="Extremadura"</formula>
    </cfRule>
    <cfRule type="expression" dxfId="230" priority="370">
      <formula>$C8="Total"</formula>
    </cfRule>
  </conditionalFormatting>
  <hyperlinks>
    <hyperlink ref="A1" location="ÍNDICE!A1" display="ÍNDICE" xr:uid="{C8D63565-633D-44EF-A544-6C8A4754C00D}"/>
  </hyperlinks>
  <pageMargins left="0.7" right="0.7" top="0.75" bottom="0.75" header="0.3" footer="0.3"/>
  <pageSetup paperSize="9" orientation="portrait"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38D01-D1E3-41B1-8702-06FFF1A74E13}">
  <sheetPr codeName="Hoja47"/>
  <dimension ref="A1:J26"/>
  <sheetViews>
    <sheetView showGridLines="0" zoomScaleNormal="100" workbookViewId="0"/>
  </sheetViews>
  <sheetFormatPr baseColWidth="10" defaultColWidth="10.85546875" defaultRowHeight="12" x14ac:dyDescent="0.2"/>
  <cols>
    <col min="1" max="1" width="10.85546875" style="231"/>
    <col min="2" max="2" width="90.7109375" style="231" customWidth="1"/>
    <col min="3" max="3" width="10.85546875" style="231"/>
    <col min="4" max="4" width="19.28515625" style="231" bestFit="1" customWidth="1"/>
    <col min="5" max="10" width="11.42578125" style="231" customWidth="1"/>
    <col min="11" max="16384" width="10.85546875" style="231"/>
  </cols>
  <sheetData>
    <row r="1" spans="1:10" s="98" customFormat="1" ht="15" x14ac:dyDescent="0.25">
      <c r="A1" s="503" t="s">
        <v>23</v>
      </c>
      <c r="J1" s="99"/>
    </row>
    <row r="2" spans="1:10" s="152" customFormat="1" ht="49.5" x14ac:dyDescent="0.25">
      <c r="B2" s="382" t="s">
        <v>841</v>
      </c>
      <c r="J2" s="153"/>
    </row>
    <row r="3" spans="1:10" ht="14.25" x14ac:dyDescent="0.2">
      <c r="B3" s="346" t="s">
        <v>1025</v>
      </c>
      <c r="J3" s="232"/>
    </row>
    <row r="4" spans="1:10" ht="14.25" x14ac:dyDescent="0.2">
      <c r="B4" s="339"/>
      <c r="J4" s="232"/>
    </row>
    <row r="5" spans="1:10" ht="13.5" x14ac:dyDescent="0.2">
      <c r="D5" s="413" t="s">
        <v>502</v>
      </c>
      <c r="E5" s="371" t="s">
        <v>495</v>
      </c>
      <c r="F5" s="371" t="s">
        <v>496</v>
      </c>
      <c r="G5" s="371" t="s">
        <v>497</v>
      </c>
      <c r="H5" s="371" t="s">
        <v>498</v>
      </c>
      <c r="I5" s="371" t="s">
        <v>499</v>
      </c>
      <c r="J5" s="371" t="s">
        <v>500</v>
      </c>
    </row>
    <row r="6" spans="1:10" ht="14.25" x14ac:dyDescent="0.2">
      <c r="D6" s="387" t="s">
        <v>112</v>
      </c>
      <c r="E6" s="393">
        <v>0</v>
      </c>
      <c r="F6" s="393">
        <v>0</v>
      </c>
      <c r="G6" s="393">
        <v>0.14285714285714285</v>
      </c>
      <c r="H6" s="393">
        <v>0.2857142857142857</v>
      </c>
      <c r="I6" s="393">
        <v>0.21428571428571427</v>
      </c>
      <c r="J6" s="393">
        <v>0.35714285714285715</v>
      </c>
    </row>
    <row r="7" spans="1:10" ht="14.25" x14ac:dyDescent="0.2">
      <c r="D7" s="387" t="s">
        <v>113</v>
      </c>
      <c r="E7" s="393">
        <v>0</v>
      </c>
      <c r="F7" s="393">
        <v>0.125</v>
      </c>
      <c r="G7" s="393">
        <v>0</v>
      </c>
      <c r="H7" s="393">
        <v>0.125</v>
      </c>
      <c r="I7" s="393">
        <v>0.375</v>
      </c>
      <c r="J7" s="393">
        <v>0.375</v>
      </c>
    </row>
    <row r="8" spans="1:10" ht="14.25" x14ac:dyDescent="0.2">
      <c r="D8" s="387" t="s">
        <v>571</v>
      </c>
      <c r="E8" s="393">
        <v>0</v>
      </c>
      <c r="F8" s="393">
        <v>0</v>
      </c>
      <c r="G8" s="393">
        <v>0</v>
      </c>
      <c r="H8" s="393">
        <v>0.2857142857142857</v>
      </c>
      <c r="I8" s="393">
        <v>0.35714285714285715</v>
      </c>
      <c r="J8" s="393">
        <v>0.35714285714285715</v>
      </c>
    </row>
    <row r="9" spans="1:10" ht="14.25" x14ac:dyDescent="0.2">
      <c r="D9" s="387" t="s">
        <v>115</v>
      </c>
      <c r="E9" s="393">
        <v>0</v>
      </c>
      <c r="F9" s="393">
        <v>0</v>
      </c>
      <c r="G9" s="393">
        <v>0</v>
      </c>
      <c r="H9" s="393">
        <v>0.42857142857142855</v>
      </c>
      <c r="I9" s="393">
        <v>0.14285714285714285</v>
      </c>
      <c r="J9" s="393">
        <v>0.42857142857142855</v>
      </c>
    </row>
    <row r="10" spans="1:10" ht="14.25" x14ac:dyDescent="0.2">
      <c r="D10" s="387" t="s">
        <v>110</v>
      </c>
      <c r="E10" s="393">
        <v>0</v>
      </c>
      <c r="F10" s="393">
        <v>0</v>
      </c>
      <c r="G10" s="393">
        <v>0.18181818181818182</v>
      </c>
      <c r="H10" s="393">
        <v>0.27272727272727271</v>
      </c>
      <c r="I10" s="393">
        <v>0</v>
      </c>
      <c r="J10" s="393">
        <v>0.54545454545454541</v>
      </c>
    </row>
    <row r="11" spans="1:10" ht="14.25" x14ac:dyDescent="0.2">
      <c r="D11" s="387" t="s">
        <v>111</v>
      </c>
      <c r="E11" s="393">
        <v>0</v>
      </c>
      <c r="F11" s="393">
        <v>4.3478260869565216E-2</v>
      </c>
      <c r="G11" s="393">
        <v>0.17391304347826086</v>
      </c>
      <c r="H11" s="393">
        <v>0.2608695652173913</v>
      </c>
      <c r="I11" s="393">
        <v>0.34782608695652173</v>
      </c>
      <c r="J11" s="393">
        <v>0.17391304347826086</v>
      </c>
    </row>
    <row r="12" spans="1:10" ht="14.25" x14ac:dyDescent="0.2">
      <c r="D12" s="387" t="s">
        <v>109</v>
      </c>
      <c r="E12" s="393">
        <v>0</v>
      </c>
      <c r="F12" s="393">
        <v>3.8461538461538464E-2</v>
      </c>
      <c r="G12" s="393">
        <v>7.6923076923076927E-2</v>
      </c>
      <c r="H12" s="393">
        <v>0.15384615384615385</v>
      </c>
      <c r="I12" s="393">
        <v>0.19230769230769232</v>
      </c>
      <c r="J12" s="393">
        <v>0.53846153846153844</v>
      </c>
    </row>
    <row r="13" spans="1:10" ht="14.25" x14ac:dyDescent="0.2">
      <c r="D13" s="372" t="s">
        <v>534</v>
      </c>
      <c r="E13" s="384">
        <v>0</v>
      </c>
      <c r="F13" s="384">
        <v>0</v>
      </c>
      <c r="G13" s="384">
        <v>0</v>
      </c>
      <c r="H13" s="384">
        <v>0.1111111111111111</v>
      </c>
      <c r="I13" s="384">
        <v>0.33333333333333331</v>
      </c>
      <c r="J13" s="384">
        <v>0.55555555555555558</v>
      </c>
    </row>
    <row r="16" spans="1:10" ht="14.25" x14ac:dyDescent="0.3">
      <c r="D16" s="233"/>
      <c r="E16" s="233"/>
      <c r="F16" s="233"/>
      <c r="G16" s="233"/>
      <c r="H16" s="233"/>
      <c r="I16" s="233"/>
    </row>
    <row r="17" spans="4:9" ht="13.5" x14ac:dyDescent="0.2">
      <c r="D17" s="234"/>
      <c r="E17" s="234"/>
      <c r="F17" s="234"/>
      <c r="G17" s="234"/>
      <c r="H17" s="234"/>
      <c r="I17" s="234"/>
    </row>
    <row r="18" spans="4:9" ht="14.25" x14ac:dyDescent="0.3">
      <c r="D18" s="233"/>
      <c r="E18" s="233"/>
      <c r="F18" s="233"/>
      <c r="G18" s="233"/>
      <c r="H18" s="233"/>
      <c r="I18" s="233"/>
    </row>
    <row r="19" spans="4:9" ht="14.25" x14ac:dyDescent="0.3">
      <c r="D19" s="233"/>
      <c r="E19" s="233"/>
      <c r="F19" s="233"/>
      <c r="G19" s="233"/>
      <c r="H19" s="233"/>
      <c r="I19" s="233"/>
    </row>
    <row r="20" spans="4:9" ht="16.5" customHeight="1" x14ac:dyDescent="0.3">
      <c r="D20" s="233"/>
      <c r="E20" s="233"/>
      <c r="F20" s="233"/>
      <c r="G20" s="233"/>
      <c r="H20" s="233"/>
      <c r="I20" s="233"/>
    </row>
    <row r="21" spans="4:9" ht="14.25" x14ac:dyDescent="0.3">
      <c r="D21" s="233"/>
      <c r="E21" s="233"/>
      <c r="F21" s="233"/>
      <c r="G21" s="233"/>
      <c r="H21" s="233"/>
      <c r="I21" s="233"/>
    </row>
    <row r="22" spans="4:9" ht="14.25" x14ac:dyDescent="0.3">
      <c r="D22" s="233"/>
      <c r="E22" s="233"/>
      <c r="F22" s="233"/>
      <c r="G22" s="233"/>
      <c r="H22" s="233"/>
      <c r="I22" s="233"/>
    </row>
    <row r="23" spans="4:9" ht="14.25" x14ac:dyDescent="0.3">
      <c r="D23" s="233"/>
      <c r="E23" s="233"/>
      <c r="F23" s="233"/>
      <c r="G23" s="233"/>
      <c r="H23" s="233"/>
      <c r="I23" s="233"/>
    </row>
    <row r="24" spans="4:9" ht="14.25" x14ac:dyDescent="0.3">
      <c r="D24" s="233"/>
      <c r="E24" s="233"/>
      <c r="F24" s="233"/>
      <c r="G24" s="233"/>
      <c r="H24" s="233"/>
      <c r="I24" s="233"/>
    </row>
    <row r="25" spans="4:9" ht="14.25" x14ac:dyDescent="0.3">
      <c r="D25" s="233"/>
      <c r="E25" s="233"/>
      <c r="F25" s="233"/>
      <c r="G25" s="233"/>
      <c r="H25" s="233"/>
      <c r="I25" s="233"/>
    </row>
    <row r="26" spans="4:9" ht="14.25" x14ac:dyDescent="0.3">
      <c r="D26" s="233"/>
      <c r="E26" s="233"/>
      <c r="F26" s="233"/>
      <c r="G26" s="233"/>
      <c r="H26" s="233"/>
      <c r="I26" s="233"/>
    </row>
  </sheetData>
  <conditionalFormatting sqref="D6:J13">
    <cfRule type="containsText" dxfId="229" priority="1" operator="containsText" text="Extremadura">
      <formula>NOT(ISERROR(SEARCH("Extremadura",D6)))</formula>
    </cfRule>
    <cfRule type="containsText" dxfId="228" priority="2" operator="containsText" text="Total">
      <formula>NOT(ISERROR(SEARCH("Total",D6)))</formula>
    </cfRule>
  </conditionalFormatting>
  <conditionalFormatting sqref="E6:J13">
    <cfRule type="expression" dxfId="227" priority="3">
      <formula>$C10="Extremadura"</formula>
    </cfRule>
    <cfRule type="expression" dxfId="226" priority="4">
      <formula>$C10="Total"</formula>
    </cfRule>
  </conditionalFormatting>
  <hyperlinks>
    <hyperlink ref="A1" location="ÍNDICE!A1" display="ÍNDICE" xr:uid="{631A9315-B6CE-4D6D-9786-7E5B1508D63A}"/>
  </hyperlinks>
  <pageMargins left="0.7" right="0.7" top="0.75" bottom="0.75" header="0.3" footer="0.3"/>
  <pageSetup paperSize="9" orientation="portrait"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42202-0D3E-4CBB-943B-527324B52089}">
  <sheetPr codeName="Hoja62"/>
  <dimension ref="A1:E1482"/>
  <sheetViews>
    <sheetView showGridLines="0" zoomScaleNormal="100" workbookViewId="0"/>
  </sheetViews>
  <sheetFormatPr baseColWidth="10" defaultColWidth="8.85546875" defaultRowHeight="14.25" x14ac:dyDescent="0.3"/>
  <cols>
    <col min="1" max="1" width="8.85546875" style="51"/>
    <col min="2" max="2" width="90.7109375" style="51" customWidth="1"/>
    <col min="3" max="3" width="8.85546875" style="51"/>
    <col min="4" max="4" width="19.42578125" style="51" bestFit="1" customWidth="1"/>
    <col min="5" max="5" width="16.85546875" style="51" bestFit="1" customWidth="1"/>
    <col min="6" max="16384" width="8.85546875" style="51"/>
  </cols>
  <sheetData>
    <row r="1" spans="1:5" s="33" customFormat="1" ht="13.5" x14ac:dyDescent="0.25">
      <c r="A1" s="503" t="s">
        <v>23</v>
      </c>
    </row>
    <row r="2" spans="1:5" s="144" customFormat="1" ht="33" x14ac:dyDescent="0.25">
      <c r="B2" s="382" t="s">
        <v>883</v>
      </c>
    </row>
    <row r="3" spans="1:5" x14ac:dyDescent="0.3">
      <c r="B3" s="353" t="s">
        <v>1025</v>
      </c>
    </row>
    <row r="4" spans="1:5" x14ac:dyDescent="0.3">
      <c r="B4" s="217"/>
      <c r="D4" s="413" t="s">
        <v>530</v>
      </c>
      <c r="E4" s="371" t="s">
        <v>531</v>
      </c>
    </row>
    <row r="5" spans="1:5" x14ac:dyDescent="0.3">
      <c r="D5" s="388">
        <v>37.607941602727834</v>
      </c>
      <c r="E5" s="388">
        <v>11.08</v>
      </c>
    </row>
    <row r="6" spans="1:5" x14ac:dyDescent="0.3">
      <c r="D6" s="388">
        <v>35.630445161286076</v>
      </c>
      <c r="E6" s="388">
        <v>11.3</v>
      </c>
    </row>
    <row r="7" spans="1:5" x14ac:dyDescent="0.3">
      <c r="D7" s="388">
        <v>40.861534433651101</v>
      </c>
      <c r="E7" s="388">
        <v>11.61</v>
      </c>
    </row>
    <row r="8" spans="1:5" x14ac:dyDescent="0.3">
      <c r="D8" s="388">
        <v>37.981961905334295</v>
      </c>
      <c r="E8" s="388">
        <v>10.91</v>
      </c>
    </row>
    <row r="9" spans="1:5" x14ac:dyDescent="0.3">
      <c r="D9" s="388">
        <v>38.044934275618786</v>
      </c>
      <c r="E9" s="388">
        <v>11.9</v>
      </c>
    </row>
    <row r="10" spans="1:5" x14ac:dyDescent="0.3">
      <c r="D10" s="388">
        <v>32.757942310591375</v>
      </c>
      <c r="E10" s="388">
        <v>11.38</v>
      </c>
    </row>
    <row r="11" spans="1:5" x14ac:dyDescent="0.3">
      <c r="D11" s="388">
        <v>41.909847022548092</v>
      </c>
      <c r="E11" s="388">
        <v>10.81</v>
      </c>
    </row>
    <row r="12" spans="1:5" x14ac:dyDescent="0.3">
      <c r="D12" s="388">
        <v>65.58223628255783</v>
      </c>
      <c r="E12" s="388">
        <v>6.14</v>
      </c>
    </row>
    <row r="13" spans="1:5" x14ac:dyDescent="0.3">
      <c r="D13" s="388">
        <v>41.897824721778619</v>
      </c>
      <c r="E13" s="388">
        <v>11.58</v>
      </c>
    </row>
    <row r="14" spans="1:5" x14ac:dyDescent="0.3">
      <c r="D14" s="388">
        <v>44.777480552553577</v>
      </c>
      <c r="E14" s="388">
        <v>10.73</v>
      </c>
    </row>
    <row r="15" spans="1:5" x14ac:dyDescent="0.3">
      <c r="D15" s="388">
        <v>47.202661687631021</v>
      </c>
      <c r="E15" s="388">
        <v>10.7</v>
      </c>
    </row>
    <row r="16" spans="1:5" x14ac:dyDescent="0.3">
      <c r="D16" s="388">
        <v>39.856003053115778</v>
      </c>
      <c r="E16" s="388">
        <v>12.61</v>
      </c>
    </row>
    <row r="17" spans="4:5" x14ac:dyDescent="0.3">
      <c r="D17" s="388">
        <v>41.234211823546872</v>
      </c>
      <c r="E17" s="388">
        <v>12.33</v>
      </c>
    </row>
    <row r="18" spans="4:5" x14ac:dyDescent="0.3">
      <c r="D18" s="388">
        <v>44.751300746591752</v>
      </c>
      <c r="E18" s="388">
        <v>11.11</v>
      </c>
    </row>
    <row r="19" spans="4:5" x14ac:dyDescent="0.3">
      <c r="D19" s="388">
        <v>51.001778702957651</v>
      </c>
      <c r="E19" s="388">
        <v>10.68</v>
      </c>
    </row>
    <row r="20" spans="4:5" x14ac:dyDescent="0.3">
      <c r="D20" s="388">
        <v>33.712719067203913</v>
      </c>
      <c r="E20" s="388">
        <v>11.57</v>
      </c>
    </row>
    <row r="21" spans="4:5" x14ac:dyDescent="0.3">
      <c r="D21" s="388">
        <v>40.633168961834983</v>
      </c>
      <c r="E21" s="388">
        <v>10.52</v>
      </c>
    </row>
    <row r="22" spans="4:5" x14ac:dyDescent="0.3">
      <c r="D22" s="388">
        <v>40.195729032971109</v>
      </c>
      <c r="E22" s="388">
        <v>10.8</v>
      </c>
    </row>
    <row r="23" spans="4:5" x14ac:dyDescent="0.3">
      <c r="D23" s="388">
        <v>36.64272354619748</v>
      </c>
      <c r="E23" s="388">
        <v>9.83</v>
      </c>
    </row>
    <row r="24" spans="4:5" x14ac:dyDescent="0.3">
      <c r="D24" s="388">
        <v>38.996176354135144</v>
      </c>
      <c r="E24" s="388">
        <v>11.21</v>
      </c>
    </row>
    <row r="25" spans="4:5" x14ac:dyDescent="0.3">
      <c r="D25" s="388">
        <v>39.785839476086295</v>
      </c>
      <c r="E25" s="388">
        <v>5.37</v>
      </c>
    </row>
    <row r="26" spans="4:5" x14ac:dyDescent="0.3">
      <c r="D26" s="388">
        <v>38.065514355277692</v>
      </c>
      <c r="E26" s="388">
        <v>11.37</v>
      </c>
    </row>
    <row r="27" spans="4:5" x14ac:dyDescent="0.3">
      <c r="D27" s="388">
        <v>34.724965775366307</v>
      </c>
      <c r="E27" s="388">
        <v>11.21</v>
      </c>
    </row>
    <row r="28" spans="4:5" x14ac:dyDescent="0.3">
      <c r="D28" s="388">
        <v>46.26681810439883</v>
      </c>
      <c r="E28" s="388">
        <v>10.61</v>
      </c>
    </row>
    <row r="29" spans="4:5" x14ac:dyDescent="0.3">
      <c r="D29" s="388">
        <v>31.619474146594492</v>
      </c>
      <c r="E29" s="388">
        <v>12.21</v>
      </c>
    </row>
    <row r="30" spans="4:5" x14ac:dyDescent="0.3">
      <c r="D30" s="388">
        <v>44.212669422440356</v>
      </c>
      <c r="E30" s="388">
        <v>10.47</v>
      </c>
    </row>
    <row r="31" spans="4:5" x14ac:dyDescent="0.3">
      <c r="D31" s="388">
        <v>33.007434595300154</v>
      </c>
      <c r="E31" s="388">
        <v>10.9</v>
      </c>
    </row>
    <row r="32" spans="4:5" x14ac:dyDescent="0.3">
      <c r="D32" s="388">
        <v>46.772009080124917</v>
      </c>
      <c r="E32" s="388">
        <v>11.11</v>
      </c>
    </row>
    <row r="33" spans="4:5" x14ac:dyDescent="0.3">
      <c r="D33" s="388">
        <v>35.904737031580567</v>
      </c>
      <c r="E33" s="388">
        <v>10.59</v>
      </c>
    </row>
    <row r="34" spans="4:5" x14ac:dyDescent="0.3">
      <c r="D34" s="388">
        <v>35.559390296850452</v>
      </c>
      <c r="E34" s="388">
        <v>10.99</v>
      </c>
    </row>
    <row r="35" spans="4:5" x14ac:dyDescent="0.3">
      <c r="D35" s="388">
        <v>34.503415496910485</v>
      </c>
      <c r="E35" s="388">
        <v>11.86</v>
      </c>
    </row>
    <row r="36" spans="4:5" x14ac:dyDescent="0.3">
      <c r="D36" s="388">
        <v>32.793163661836182</v>
      </c>
      <c r="E36" s="388">
        <v>10.82</v>
      </c>
    </row>
    <row r="37" spans="4:5" x14ac:dyDescent="0.3">
      <c r="D37" s="388">
        <v>49.356904410042198</v>
      </c>
      <c r="E37" s="388">
        <v>6.16</v>
      </c>
    </row>
    <row r="38" spans="4:5" x14ac:dyDescent="0.3">
      <c r="D38" s="388">
        <v>36.807006931558114</v>
      </c>
      <c r="E38" s="388">
        <v>10.68</v>
      </c>
    </row>
    <row r="39" spans="4:5" x14ac:dyDescent="0.3">
      <c r="D39" s="388">
        <v>40.360601940120844</v>
      </c>
      <c r="E39" s="388">
        <v>11.75</v>
      </c>
    </row>
    <row r="40" spans="4:5" x14ac:dyDescent="0.3">
      <c r="D40" s="388">
        <v>34.392096013211201</v>
      </c>
      <c r="E40" s="388">
        <v>11.41</v>
      </c>
    </row>
    <row r="41" spans="4:5" x14ac:dyDescent="0.3">
      <c r="D41" s="388">
        <v>42.565808217757201</v>
      </c>
      <c r="E41" s="388">
        <v>11.48</v>
      </c>
    </row>
    <row r="42" spans="4:5" x14ac:dyDescent="0.3">
      <c r="D42" s="388">
        <v>40.572982032119768</v>
      </c>
      <c r="E42" s="388">
        <v>9.77</v>
      </c>
    </row>
    <row r="43" spans="4:5" x14ac:dyDescent="0.3">
      <c r="D43" s="388">
        <v>49.875242038363261</v>
      </c>
      <c r="E43" s="388">
        <v>9.42</v>
      </c>
    </row>
    <row r="44" spans="4:5" x14ac:dyDescent="0.3">
      <c r="D44" s="388">
        <v>31.918669542985509</v>
      </c>
      <c r="E44" s="388">
        <v>11.23</v>
      </c>
    </row>
    <row r="45" spans="4:5" x14ac:dyDescent="0.3">
      <c r="D45" s="388">
        <v>46.414569951538923</v>
      </c>
      <c r="E45" s="388">
        <v>11.48</v>
      </c>
    </row>
    <row r="46" spans="4:5" x14ac:dyDescent="0.3">
      <c r="D46" s="388">
        <v>55.880215191287945</v>
      </c>
      <c r="E46" s="388">
        <v>11.46</v>
      </c>
    </row>
    <row r="47" spans="4:5" x14ac:dyDescent="0.3">
      <c r="D47" s="388">
        <v>41.526652792095433</v>
      </c>
      <c r="E47" s="388">
        <v>10.74</v>
      </c>
    </row>
    <row r="48" spans="4:5" x14ac:dyDescent="0.3">
      <c r="D48" s="388">
        <v>39.16215992368965</v>
      </c>
      <c r="E48" s="388">
        <v>11.13</v>
      </c>
    </row>
    <row r="49" spans="4:5" x14ac:dyDescent="0.3">
      <c r="D49" s="388">
        <v>38.591345151769168</v>
      </c>
      <c r="E49" s="388">
        <v>11.9</v>
      </c>
    </row>
    <row r="50" spans="4:5" x14ac:dyDescent="0.3">
      <c r="D50" s="388">
        <v>32.803794847753657</v>
      </c>
      <c r="E50" s="388">
        <v>5.71</v>
      </c>
    </row>
    <row r="51" spans="4:5" x14ac:dyDescent="0.3">
      <c r="D51" s="388">
        <v>40.939424395794234</v>
      </c>
      <c r="E51" s="388">
        <v>11</v>
      </c>
    </row>
    <row r="52" spans="4:5" x14ac:dyDescent="0.3">
      <c r="D52" s="388">
        <v>47.88551271733516</v>
      </c>
      <c r="E52" s="388">
        <v>10.29</v>
      </c>
    </row>
    <row r="53" spans="4:5" x14ac:dyDescent="0.3">
      <c r="D53" s="388">
        <v>39.216961326226539</v>
      </c>
      <c r="E53" s="388">
        <v>10.47</v>
      </c>
    </row>
    <row r="54" spans="4:5" x14ac:dyDescent="0.3">
      <c r="D54" s="388">
        <v>49.64954931699009</v>
      </c>
      <c r="E54" s="388">
        <v>9.9600000000000009</v>
      </c>
    </row>
    <row r="55" spans="4:5" x14ac:dyDescent="0.3">
      <c r="D55" s="388">
        <v>47.387546907954913</v>
      </c>
      <c r="E55" s="388">
        <v>9.59</v>
      </c>
    </row>
    <row r="56" spans="4:5" x14ac:dyDescent="0.3">
      <c r="D56" s="388">
        <v>50.423911580561921</v>
      </c>
      <c r="E56" s="388">
        <v>8.81</v>
      </c>
    </row>
    <row r="57" spans="4:5" x14ac:dyDescent="0.3">
      <c r="D57" s="388">
        <v>58.968868460047403</v>
      </c>
      <c r="E57" s="388">
        <v>9.32</v>
      </c>
    </row>
    <row r="58" spans="4:5" x14ac:dyDescent="0.3">
      <c r="D58" s="388">
        <v>77.398433409958386</v>
      </c>
      <c r="E58" s="388">
        <v>6.93</v>
      </c>
    </row>
    <row r="59" spans="4:5" x14ac:dyDescent="0.3">
      <c r="D59" s="388">
        <v>51.546661373833828</v>
      </c>
      <c r="E59" s="388">
        <v>9.15</v>
      </c>
    </row>
    <row r="60" spans="4:5" x14ac:dyDescent="0.3">
      <c r="D60" s="388">
        <v>42.616437071946194</v>
      </c>
      <c r="E60" s="388">
        <v>9.1999999999999993</v>
      </c>
    </row>
    <row r="61" spans="4:5" x14ac:dyDescent="0.3">
      <c r="D61" s="388">
        <v>45.964224231500353</v>
      </c>
      <c r="E61" s="388">
        <v>9.08</v>
      </c>
    </row>
    <row r="62" spans="4:5" x14ac:dyDescent="0.3">
      <c r="D62" s="388">
        <v>58.766267280492684</v>
      </c>
      <c r="E62" s="388">
        <v>8.5</v>
      </c>
    </row>
    <row r="63" spans="4:5" x14ac:dyDescent="0.3">
      <c r="D63" s="388">
        <v>39.911011413178954</v>
      </c>
      <c r="E63" s="388">
        <v>8.83</v>
      </c>
    </row>
    <row r="64" spans="4:5" x14ac:dyDescent="0.3">
      <c r="D64" s="388">
        <v>40.489136963275399</v>
      </c>
      <c r="E64" s="388">
        <v>8.9499999999999993</v>
      </c>
    </row>
    <row r="65" spans="4:5" x14ac:dyDescent="0.3">
      <c r="D65" s="388">
        <v>46.396516215350296</v>
      </c>
      <c r="E65" s="388">
        <v>9.25</v>
      </c>
    </row>
    <row r="66" spans="4:5" x14ac:dyDescent="0.3">
      <c r="D66" s="388">
        <v>43.283886435523684</v>
      </c>
      <c r="E66" s="388">
        <v>9.16</v>
      </c>
    </row>
    <row r="67" spans="4:5" x14ac:dyDescent="0.3">
      <c r="D67" s="388">
        <v>48.01409451894412</v>
      </c>
      <c r="E67" s="388">
        <v>9.6999999999999993</v>
      </c>
    </row>
    <row r="68" spans="4:5" x14ac:dyDescent="0.3">
      <c r="D68" s="388">
        <v>44.593214367390985</v>
      </c>
      <c r="E68" s="388">
        <v>9.73</v>
      </c>
    </row>
    <row r="69" spans="4:5" x14ac:dyDescent="0.3">
      <c r="D69" s="388">
        <v>46.008534733731324</v>
      </c>
      <c r="E69" s="388">
        <v>10.07</v>
      </c>
    </row>
    <row r="70" spans="4:5" x14ac:dyDescent="0.3">
      <c r="D70" s="388">
        <v>47.415274085214662</v>
      </c>
      <c r="E70" s="388">
        <v>9.27</v>
      </c>
    </row>
    <row r="71" spans="4:5" x14ac:dyDescent="0.3">
      <c r="D71" s="388">
        <v>49.23705553064633</v>
      </c>
      <c r="E71" s="388">
        <v>9.5299999999999994</v>
      </c>
    </row>
    <row r="72" spans="4:5" x14ac:dyDescent="0.3">
      <c r="D72" s="388">
        <v>37.889456025281653</v>
      </c>
      <c r="E72" s="388">
        <v>5.44</v>
      </c>
    </row>
    <row r="73" spans="4:5" x14ac:dyDescent="0.3">
      <c r="D73" s="388">
        <v>47.605575669737512</v>
      </c>
      <c r="E73" s="388">
        <v>10.66</v>
      </c>
    </row>
    <row r="74" spans="4:5" x14ac:dyDescent="0.3">
      <c r="D74" s="388">
        <v>65.892069228088062</v>
      </c>
      <c r="E74" s="388">
        <v>9.19</v>
      </c>
    </row>
    <row r="75" spans="4:5" x14ac:dyDescent="0.3">
      <c r="D75" s="388">
        <v>43.884101122796331</v>
      </c>
      <c r="E75" s="388">
        <v>10.99</v>
      </c>
    </row>
    <row r="76" spans="4:5" x14ac:dyDescent="0.3">
      <c r="D76" s="388">
        <v>62.413485532652508</v>
      </c>
      <c r="E76" s="388">
        <v>9.23</v>
      </c>
    </row>
    <row r="77" spans="4:5" x14ac:dyDescent="0.3">
      <c r="D77" s="388">
        <v>46.201443724560534</v>
      </c>
      <c r="E77" s="388">
        <v>10.25</v>
      </c>
    </row>
    <row r="78" spans="4:5" x14ac:dyDescent="0.3">
      <c r="D78" s="388">
        <v>43.390011261262025</v>
      </c>
      <c r="E78" s="388">
        <v>9.65</v>
      </c>
    </row>
    <row r="79" spans="4:5" x14ac:dyDescent="0.3">
      <c r="D79" s="388">
        <v>42.518076771278295</v>
      </c>
      <c r="E79" s="388">
        <v>11.26</v>
      </c>
    </row>
    <row r="80" spans="4:5" x14ac:dyDescent="0.3">
      <c r="D80" s="388">
        <v>46.998617528744099</v>
      </c>
      <c r="E80" s="388">
        <v>9.9600000000000009</v>
      </c>
    </row>
    <row r="81" spans="4:5" x14ac:dyDescent="0.3">
      <c r="D81" s="388">
        <v>52.301314496692278</v>
      </c>
      <c r="E81" s="388">
        <v>9.9600000000000009</v>
      </c>
    </row>
    <row r="82" spans="4:5" x14ac:dyDescent="0.3">
      <c r="D82" s="388">
        <v>46.017754620454284</v>
      </c>
      <c r="E82" s="388">
        <v>9.07</v>
      </c>
    </row>
    <row r="83" spans="4:5" x14ac:dyDescent="0.3">
      <c r="D83" s="388">
        <v>57.172325534127062</v>
      </c>
      <c r="E83" s="388">
        <v>8.49</v>
      </c>
    </row>
    <row r="84" spans="4:5" x14ac:dyDescent="0.3">
      <c r="D84" s="388">
        <v>46.595212397937239</v>
      </c>
      <c r="E84" s="388">
        <v>9.6999999999999993</v>
      </c>
    </row>
    <row r="85" spans="4:5" x14ac:dyDescent="0.3">
      <c r="D85" s="388">
        <v>46.087546675196442</v>
      </c>
      <c r="E85" s="388">
        <v>9.8800000000000008</v>
      </c>
    </row>
    <row r="86" spans="4:5" x14ac:dyDescent="0.3">
      <c r="D86" s="388">
        <v>41.628803940124541</v>
      </c>
      <c r="E86" s="388">
        <v>11</v>
      </c>
    </row>
    <row r="87" spans="4:5" x14ac:dyDescent="0.3">
      <c r="D87" s="388">
        <v>45.661965138951217</v>
      </c>
      <c r="E87" s="388">
        <v>10.99</v>
      </c>
    </row>
    <row r="88" spans="4:5" x14ac:dyDescent="0.3">
      <c r="D88" s="388">
        <v>44.35958725235438</v>
      </c>
      <c r="E88" s="388">
        <v>10.64</v>
      </c>
    </row>
    <row r="89" spans="4:5" x14ac:dyDescent="0.3">
      <c r="D89" s="388">
        <v>44.901256784064103</v>
      </c>
      <c r="E89" s="388">
        <v>10.6</v>
      </c>
    </row>
    <row r="90" spans="4:5" x14ac:dyDescent="0.3">
      <c r="D90" s="388">
        <v>45.172657734829848</v>
      </c>
      <c r="E90" s="388">
        <v>9.24</v>
      </c>
    </row>
    <row r="91" spans="4:5" x14ac:dyDescent="0.3">
      <c r="D91" s="388">
        <v>60.037386206271329</v>
      </c>
      <c r="E91" s="388">
        <v>9.6199999999999992</v>
      </c>
    </row>
    <row r="92" spans="4:5" x14ac:dyDescent="0.3">
      <c r="D92" s="388">
        <v>43.54193626525948</v>
      </c>
      <c r="E92" s="388">
        <v>9.82</v>
      </c>
    </row>
    <row r="93" spans="4:5" x14ac:dyDescent="0.3">
      <c r="D93" s="388">
        <v>42.583549089349134</v>
      </c>
      <c r="E93" s="388">
        <v>10.9</v>
      </c>
    </row>
    <row r="94" spans="4:5" x14ac:dyDescent="0.3">
      <c r="D94" s="388">
        <v>42.376910507130944</v>
      </c>
      <c r="E94" s="388">
        <v>10.61</v>
      </c>
    </row>
    <row r="95" spans="4:5" x14ac:dyDescent="0.3">
      <c r="D95" s="388">
        <v>39.209686085854806</v>
      </c>
      <c r="E95" s="388">
        <v>10.88</v>
      </c>
    </row>
    <row r="96" spans="4:5" x14ac:dyDescent="0.3">
      <c r="D96" s="388">
        <v>41.249438160509342</v>
      </c>
      <c r="E96" s="388">
        <v>10.06</v>
      </c>
    </row>
    <row r="97" spans="4:5" x14ac:dyDescent="0.3">
      <c r="D97" s="388">
        <v>36.008514120219068</v>
      </c>
      <c r="E97" s="388">
        <v>6.21</v>
      </c>
    </row>
    <row r="98" spans="4:5" x14ac:dyDescent="0.3">
      <c r="D98" s="388">
        <v>39.281079478487037</v>
      </c>
      <c r="E98" s="388">
        <v>6.19</v>
      </c>
    </row>
    <row r="99" spans="4:5" x14ac:dyDescent="0.3">
      <c r="D99" s="388">
        <v>43.395125089904589</v>
      </c>
      <c r="E99" s="388">
        <v>10</v>
      </c>
    </row>
    <row r="100" spans="4:5" x14ac:dyDescent="0.3">
      <c r="D100" s="388">
        <v>52.206939547393787</v>
      </c>
      <c r="E100" s="388">
        <v>9.67</v>
      </c>
    </row>
    <row r="101" spans="4:5" x14ac:dyDescent="0.3">
      <c r="D101" s="388">
        <v>44.84243235797635</v>
      </c>
      <c r="E101" s="388">
        <v>10.49</v>
      </c>
    </row>
    <row r="102" spans="4:5" x14ac:dyDescent="0.3">
      <c r="D102" s="388">
        <v>49.812905975263256</v>
      </c>
      <c r="E102" s="388">
        <v>10</v>
      </c>
    </row>
    <row r="103" spans="4:5" x14ac:dyDescent="0.3">
      <c r="D103" s="388">
        <v>36.27781206724076</v>
      </c>
      <c r="E103" s="388">
        <v>5.17</v>
      </c>
    </row>
    <row r="104" spans="4:5" x14ac:dyDescent="0.3">
      <c r="D104" s="388">
        <v>40.908875250969508</v>
      </c>
      <c r="E104" s="388">
        <v>9.7200000000000006</v>
      </c>
    </row>
    <row r="105" spans="4:5" x14ac:dyDescent="0.3">
      <c r="D105" s="388">
        <v>40.720804681797844</v>
      </c>
      <c r="E105" s="388">
        <v>10.76</v>
      </c>
    </row>
    <row r="106" spans="4:5" x14ac:dyDescent="0.3">
      <c r="D106" s="388">
        <v>41.204435339028947</v>
      </c>
      <c r="E106" s="388">
        <v>11.13</v>
      </c>
    </row>
    <row r="107" spans="4:5" x14ac:dyDescent="0.3">
      <c r="D107" s="388">
        <v>41.938779594913463</v>
      </c>
      <c r="E107" s="388">
        <v>10.64</v>
      </c>
    </row>
    <row r="108" spans="4:5" x14ac:dyDescent="0.3">
      <c r="D108" s="388">
        <v>38.166059056456206</v>
      </c>
      <c r="E108" s="388">
        <v>11.27</v>
      </c>
    </row>
    <row r="109" spans="4:5" x14ac:dyDescent="0.3">
      <c r="D109" s="388">
        <v>40.439125044050506</v>
      </c>
      <c r="E109" s="388">
        <v>11.07</v>
      </c>
    </row>
    <row r="110" spans="4:5" x14ac:dyDescent="0.3">
      <c r="D110" s="388">
        <v>55.802062350521744</v>
      </c>
      <c r="E110" s="388">
        <v>9.3699999999999992</v>
      </c>
    </row>
    <row r="111" spans="4:5" x14ac:dyDescent="0.3">
      <c r="D111" s="388">
        <v>49.903295455330166</v>
      </c>
      <c r="E111" s="388">
        <v>9.19</v>
      </c>
    </row>
    <row r="112" spans="4:5" x14ac:dyDescent="0.3">
      <c r="D112" s="388">
        <v>36.12397019543662</v>
      </c>
      <c r="E112" s="388">
        <v>10.46</v>
      </c>
    </row>
    <row r="113" spans="4:5" x14ac:dyDescent="0.3">
      <c r="D113" s="388">
        <v>40.917258086921031</v>
      </c>
      <c r="E113" s="388">
        <v>10.09</v>
      </c>
    </row>
    <row r="114" spans="4:5" x14ac:dyDescent="0.3">
      <c r="D114" s="388">
        <v>42.524721749484996</v>
      </c>
      <c r="E114" s="388">
        <v>12.1</v>
      </c>
    </row>
    <row r="115" spans="4:5" x14ac:dyDescent="0.3">
      <c r="D115" s="388">
        <v>41.915387110169796</v>
      </c>
      <c r="E115" s="388">
        <v>9.83</v>
      </c>
    </row>
    <row r="116" spans="4:5" x14ac:dyDescent="0.3">
      <c r="D116" s="388">
        <v>43.447546391506719</v>
      </c>
      <c r="E116" s="388">
        <v>9.1999999999999993</v>
      </c>
    </row>
    <row r="117" spans="4:5" x14ac:dyDescent="0.3">
      <c r="D117" s="388">
        <v>46.215678159424577</v>
      </c>
      <c r="E117" s="388">
        <v>10.26</v>
      </c>
    </row>
    <row r="118" spans="4:5" x14ac:dyDescent="0.3">
      <c r="D118" s="388">
        <v>39.935623108036665</v>
      </c>
      <c r="E118" s="388">
        <v>11.39</v>
      </c>
    </row>
    <row r="119" spans="4:5" x14ac:dyDescent="0.3">
      <c r="D119" s="388">
        <v>45.086266816561455</v>
      </c>
      <c r="E119" s="388">
        <v>10.16</v>
      </c>
    </row>
    <row r="120" spans="4:5" x14ac:dyDescent="0.3">
      <c r="D120" s="388">
        <v>46.065757632769134</v>
      </c>
      <c r="E120" s="388">
        <v>10.67</v>
      </c>
    </row>
    <row r="121" spans="4:5" x14ac:dyDescent="0.3">
      <c r="D121" s="388">
        <v>42.100164521076195</v>
      </c>
      <c r="E121" s="388">
        <v>10.199999999999999</v>
      </c>
    </row>
    <row r="122" spans="4:5" x14ac:dyDescent="0.3">
      <c r="D122" s="388">
        <v>51.079474929192003</v>
      </c>
      <c r="E122" s="388">
        <v>4.8600000000000003</v>
      </c>
    </row>
    <row r="123" spans="4:5" x14ac:dyDescent="0.3">
      <c r="D123" s="388">
        <v>51.157273300417742</v>
      </c>
      <c r="E123" s="388">
        <v>4.76</v>
      </c>
    </row>
    <row r="124" spans="4:5" x14ac:dyDescent="0.3">
      <c r="D124" s="388">
        <v>41.309586425194745</v>
      </c>
      <c r="E124" s="388">
        <v>10.14</v>
      </c>
    </row>
    <row r="125" spans="4:5" x14ac:dyDescent="0.3">
      <c r="D125" s="388">
        <v>32.515815535329274</v>
      </c>
      <c r="E125" s="388">
        <v>9.98</v>
      </c>
    </row>
    <row r="126" spans="4:5" x14ac:dyDescent="0.3">
      <c r="D126" s="388">
        <v>32.373572988991391</v>
      </c>
      <c r="E126" s="388">
        <v>10.93</v>
      </c>
    </row>
    <row r="127" spans="4:5" x14ac:dyDescent="0.3">
      <c r="D127" s="388">
        <v>34.345278925914599</v>
      </c>
      <c r="E127" s="388">
        <v>10.6</v>
      </c>
    </row>
    <row r="128" spans="4:5" x14ac:dyDescent="0.3">
      <c r="D128" s="388">
        <v>39.913180525823236</v>
      </c>
      <c r="E128" s="388">
        <v>10.8</v>
      </c>
    </row>
    <row r="129" spans="4:5" x14ac:dyDescent="0.3">
      <c r="D129" s="388">
        <v>37.531336688327244</v>
      </c>
      <c r="E129" s="388">
        <v>9.33</v>
      </c>
    </row>
    <row r="130" spans="4:5" x14ac:dyDescent="0.3">
      <c r="D130" s="388">
        <v>41.868067684928988</v>
      </c>
      <c r="E130" s="388">
        <v>9.9</v>
      </c>
    </row>
    <row r="131" spans="4:5" x14ac:dyDescent="0.3">
      <c r="D131" s="388">
        <v>55.224257810232594</v>
      </c>
      <c r="E131" s="388">
        <v>9.44</v>
      </c>
    </row>
    <row r="132" spans="4:5" x14ac:dyDescent="0.3">
      <c r="D132" s="388">
        <v>46.515640880855472</v>
      </c>
      <c r="E132" s="388">
        <v>10.23</v>
      </c>
    </row>
    <row r="133" spans="4:5" x14ac:dyDescent="0.3">
      <c r="D133" s="388">
        <v>45.987825142949546</v>
      </c>
      <c r="E133" s="388">
        <v>10.27</v>
      </c>
    </row>
    <row r="134" spans="4:5" x14ac:dyDescent="0.3">
      <c r="D134" s="388">
        <v>42.350754108517769</v>
      </c>
      <c r="E134" s="388">
        <v>10.06</v>
      </c>
    </row>
    <row r="135" spans="4:5" x14ac:dyDescent="0.3">
      <c r="D135" s="388">
        <v>47.099066775884943</v>
      </c>
      <c r="E135" s="388">
        <v>9.8800000000000008</v>
      </c>
    </row>
    <row r="136" spans="4:5" x14ac:dyDescent="0.3">
      <c r="D136" s="388">
        <v>46.425601581556577</v>
      </c>
      <c r="E136" s="388">
        <v>10.210000000000001</v>
      </c>
    </row>
    <row r="137" spans="4:5" x14ac:dyDescent="0.3">
      <c r="D137" s="388">
        <v>45.556293149669095</v>
      </c>
      <c r="E137" s="388">
        <v>10.67</v>
      </c>
    </row>
    <row r="138" spans="4:5" x14ac:dyDescent="0.3">
      <c r="D138" s="388">
        <v>48.288906487533765</v>
      </c>
      <c r="E138" s="388">
        <v>10.130000000000001</v>
      </c>
    </row>
    <row r="139" spans="4:5" x14ac:dyDescent="0.3">
      <c r="D139" s="388">
        <v>64.825453730651574</v>
      </c>
      <c r="E139" s="388">
        <v>5.94</v>
      </c>
    </row>
    <row r="140" spans="4:5" x14ac:dyDescent="0.3">
      <c r="D140" s="388">
        <v>52.183919752747812</v>
      </c>
      <c r="E140" s="388">
        <v>5.39</v>
      </c>
    </row>
    <row r="141" spans="4:5" x14ac:dyDescent="0.3">
      <c r="D141" s="388">
        <v>42.950667312715339</v>
      </c>
      <c r="E141" s="388">
        <v>6.93</v>
      </c>
    </row>
    <row r="142" spans="4:5" x14ac:dyDescent="0.3">
      <c r="D142" s="388">
        <v>41.225971162063978</v>
      </c>
      <c r="E142" s="388">
        <v>10.87</v>
      </c>
    </row>
    <row r="143" spans="4:5" x14ac:dyDescent="0.3">
      <c r="D143" s="388">
        <v>62.323423894633528</v>
      </c>
      <c r="E143" s="388">
        <v>10.41</v>
      </c>
    </row>
    <row r="144" spans="4:5" x14ac:dyDescent="0.3">
      <c r="D144" s="388">
        <v>49.753058797317067</v>
      </c>
      <c r="E144" s="388">
        <v>11.08</v>
      </c>
    </row>
    <row r="145" spans="4:5" x14ac:dyDescent="0.3">
      <c r="D145" s="388">
        <v>40.916548969567145</v>
      </c>
      <c r="E145" s="388">
        <v>10.94</v>
      </c>
    </row>
    <row r="146" spans="4:5" x14ac:dyDescent="0.3">
      <c r="D146" s="388">
        <v>48.581068898750935</v>
      </c>
      <c r="E146" s="388">
        <v>10.53</v>
      </c>
    </row>
    <row r="147" spans="4:5" x14ac:dyDescent="0.3">
      <c r="D147" s="388">
        <v>55.598647100376198</v>
      </c>
      <c r="E147" s="388">
        <v>9.02</v>
      </c>
    </row>
    <row r="148" spans="4:5" x14ac:dyDescent="0.3">
      <c r="D148" s="388">
        <v>44.389709126263106</v>
      </c>
      <c r="E148" s="388">
        <v>10.87</v>
      </c>
    </row>
    <row r="149" spans="4:5" x14ac:dyDescent="0.3">
      <c r="D149" s="388">
        <v>45.960276948421907</v>
      </c>
      <c r="E149" s="388">
        <v>10.49</v>
      </c>
    </row>
    <row r="150" spans="4:5" x14ac:dyDescent="0.3">
      <c r="D150" s="388">
        <v>58.895577235620792</v>
      </c>
      <c r="E150" s="388">
        <v>6.4</v>
      </c>
    </row>
    <row r="151" spans="4:5" x14ac:dyDescent="0.3">
      <c r="D151" s="388">
        <v>43.983906428956878</v>
      </c>
      <c r="E151" s="388">
        <v>9.67</v>
      </c>
    </row>
    <row r="152" spans="4:5" x14ac:dyDescent="0.3">
      <c r="D152" s="388">
        <v>45.475404558350732</v>
      </c>
      <c r="E152" s="388">
        <v>9.92</v>
      </c>
    </row>
    <row r="153" spans="4:5" x14ac:dyDescent="0.3">
      <c r="D153" s="388">
        <v>45.571032085595661</v>
      </c>
      <c r="E153" s="388">
        <v>10.79</v>
      </c>
    </row>
    <row r="154" spans="4:5" x14ac:dyDescent="0.3">
      <c r="D154" s="388">
        <v>36.504489735052431</v>
      </c>
      <c r="E154" s="388">
        <v>12.03</v>
      </c>
    </row>
    <row r="155" spans="4:5" x14ac:dyDescent="0.3">
      <c r="D155" s="388">
        <v>39.707170638166616</v>
      </c>
      <c r="E155" s="388">
        <v>10.47</v>
      </c>
    </row>
    <row r="156" spans="4:5" x14ac:dyDescent="0.3">
      <c r="D156" s="388">
        <v>43.065375179362022</v>
      </c>
      <c r="E156" s="388">
        <v>10.71</v>
      </c>
    </row>
    <row r="157" spans="4:5" x14ac:dyDescent="0.3">
      <c r="D157" s="388">
        <v>36.530630272618239</v>
      </c>
      <c r="E157" s="388">
        <v>9.8699999999999992</v>
      </c>
    </row>
    <row r="158" spans="4:5" x14ac:dyDescent="0.3">
      <c r="D158" s="388">
        <v>50.862638824674612</v>
      </c>
      <c r="E158" s="388">
        <v>7.21</v>
      </c>
    </row>
    <row r="159" spans="4:5" x14ac:dyDescent="0.3">
      <c r="D159" s="388">
        <v>40.184197007326603</v>
      </c>
      <c r="E159" s="388">
        <v>11.53</v>
      </c>
    </row>
    <row r="160" spans="4:5" x14ac:dyDescent="0.3">
      <c r="D160" s="388">
        <v>33.325646890723398</v>
      </c>
      <c r="E160" s="388">
        <v>11.8</v>
      </c>
    </row>
    <row r="161" spans="4:5" x14ac:dyDescent="0.3">
      <c r="D161" s="388">
        <v>34.254079244739813</v>
      </c>
      <c r="E161" s="388">
        <v>10.3</v>
      </c>
    </row>
    <row r="162" spans="4:5" x14ac:dyDescent="0.3">
      <c r="D162" s="388">
        <v>30.728116575080797</v>
      </c>
      <c r="E162" s="388">
        <v>12.01</v>
      </c>
    </row>
    <row r="163" spans="4:5" x14ac:dyDescent="0.3">
      <c r="D163" s="388">
        <v>31.375203050891866</v>
      </c>
      <c r="E163" s="388">
        <v>10.220000000000001</v>
      </c>
    </row>
    <row r="164" spans="4:5" x14ac:dyDescent="0.3">
      <c r="D164" s="388">
        <v>37.764538410135344</v>
      </c>
      <c r="E164" s="388">
        <v>9.59</v>
      </c>
    </row>
    <row r="165" spans="4:5" x14ac:dyDescent="0.3">
      <c r="D165" s="388">
        <v>42.756520143448441</v>
      </c>
      <c r="E165" s="388">
        <v>9.18</v>
      </c>
    </row>
    <row r="166" spans="4:5" x14ac:dyDescent="0.3">
      <c r="D166" s="388">
        <v>42.270875564062521</v>
      </c>
      <c r="E166" s="388">
        <v>10.6</v>
      </c>
    </row>
    <row r="167" spans="4:5" x14ac:dyDescent="0.3">
      <c r="D167" s="388">
        <v>21.011623333024232</v>
      </c>
      <c r="E167" s="388">
        <v>15.51</v>
      </c>
    </row>
    <row r="168" spans="4:5" x14ac:dyDescent="0.3">
      <c r="D168" s="388">
        <v>39.921182680874495</v>
      </c>
      <c r="E168" s="388">
        <v>10.24</v>
      </c>
    </row>
    <row r="169" spans="4:5" x14ac:dyDescent="0.3">
      <c r="D169" s="388">
        <v>35.144253192115059</v>
      </c>
      <c r="E169" s="388">
        <v>11.58</v>
      </c>
    </row>
    <row r="170" spans="4:5" x14ac:dyDescent="0.3">
      <c r="D170" s="388">
        <v>39.964738883626211</v>
      </c>
      <c r="E170" s="388">
        <v>9.84</v>
      </c>
    </row>
    <row r="171" spans="4:5" x14ac:dyDescent="0.3">
      <c r="D171" s="388">
        <v>45.238734388463349</v>
      </c>
      <c r="E171" s="388">
        <v>6.62</v>
      </c>
    </row>
    <row r="172" spans="4:5" x14ac:dyDescent="0.3">
      <c r="D172" s="388">
        <v>38.454305819352065</v>
      </c>
      <c r="E172" s="388">
        <v>11.58</v>
      </c>
    </row>
    <row r="173" spans="4:5" x14ac:dyDescent="0.3">
      <c r="D173" s="388">
        <v>43.235747801875831</v>
      </c>
      <c r="E173" s="388">
        <v>10.88</v>
      </c>
    </row>
    <row r="174" spans="4:5" x14ac:dyDescent="0.3">
      <c r="D174" s="388">
        <v>38.502714968253692</v>
      </c>
      <c r="E174" s="388">
        <v>9.35</v>
      </c>
    </row>
    <row r="175" spans="4:5" x14ac:dyDescent="0.3">
      <c r="D175" s="388">
        <v>39.157606234268613</v>
      </c>
      <c r="E175" s="388">
        <v>10.93</v>
      </c>
    </row>
    <row r="176" spans="4:5" x14ac:dyDescent="0.3">
      <c r="D176" s="388">
        <v>46.367938726757195</v>
      </c>
      <c r="E176" s="388">
        <v>9.75</v>
      </c>
    </row>
    <row r="177" spans="4:5" x14ac:dyDescent="0.3">
      <c r="D177" s="388">
        <v>45.078459850188487</v>
      </c>
      <c r="E177" s="388">
        <v>9.99</v>
      </c>
    </row>
    <row r="178" spans="4:5" x14ac:dyDescent="0.3">
      <c r="D178" s="388">
        <v>35.305318672647829</v>
      </c>
      <c r="E178" s="388">
        <v>5.43</v>
      </c>
    </row>
    <row r="179" spans="4:5" x14ac:dyDescent="0.3">
      <c r="D179" s="388">
        <v>33.05892875283147</v>
      </c>
      <c r="E179" s="388">
        <v>10.91</v>
      </c>
    </row>
    <row r="180" spans="4:5" x14ac:dyDescent="0.3">
      <c r="D180" s="388">
        <v>34.378081616876152</v>
      </c>
      <c r="E180" s="388">
        <v>11.38</v>
      </c>
    </row>
    <row r="181" spans="4:5" x14ac:dyDescent="0.3">
      <c r="D181" s="388">
        <v>33.21800641444819</v>
      </c>
      <c r="E181" s="388">
        <v>11.23</v>
      </c>
    </row>
    <row r="182" spans="4:5" x14ac:dyDescent="0.3">
      <c r="D182" s="388">
        <v>36.964282112491404</v>
      </c>
      <c r="E182" s="388">
        <v>11.64</v>
      </c>
    </row>
    <row r="183" spans="4:5" x14ac:dyDescent="0.3">
      <c r="D183" s="388">
        <v>35.830855705979921</v>
      </c>
      <c r="E183" s="388">
        <v>12.08</v>
      </c>
    </row>
    <row r="184" spans="4:5" x14ac:dyDescent="0.3">
      <c r="D184" s="388">
        <v>40.384442432278597</v>
      </c>
      <c r="E184" s="388">
        <v>9.4600000000000009</v>
      </c>
    </row>
    <row r="185" spans="4:5" x14ac:dyDescent="0.3">
      <c r="D185" s="388">
        <v>36.758085718162405</v>
      </c>
      <c r="E185" s="388">
        <v>11.51</v>
      </c>
    </row>
    <row r="186" spans="4:5" x14ac:dyDescent="0.3">
      <c r="D186" s="388">
        <v>29.95989459208975</v>
      </c>
      <c r="E186" s="388">
        <v>11.25</v>
      </c>
    </row>
    <row r="187" spans="4:5" x14ac:dyDescent="0.3">
      <c r="D187" s="388">
        <v>37.370346110032855</v>
      </c>
      <c r="E187" s="388">
        <v>4.72</v>
      </c>
    </row>
    <row r="188" spans="4:5" x14ac:dyDescent="0.3">
      <c r="D188" s="388">
        <v>34.508511392455958</v>
      </c>
      <c r="E188" s="388">
        <v>9.6999999999999993</v>
      </c>
    </row>
    <row r="189" spans="4:5" x14ac:dyDescent="0.3">
      <c r="D189" s="388">
        <v>37.405158877968475</v>
      </c>
      <c r="E189" s="388">
        <v>9.4499999999999993</v>
      </c>
    </row>
    <row r="190" spans="4:5" x14ac:dyDescent="0.3">
      <c r="D190" s="388">
        <v>46.683906128957794</v>
      </c>
      <c r="E190" s="388">
        <v>9.91</v>
      </c>
    </row>
    <row r="191" spans="4:5" x14ac:dyDescent="0.3">
      <c r="D191" s="388">
        <v>40.022753277008512</v>
      </c>
      <c r="E191" s="388">
        <v>11.26</v>
      </c>
    </row>
    <row r="192" spans="4:5" x14ac:dyDescent="0.3">
      <c r="D192" s="388">
        <v>36.337445491342855</v>
      </c>
      <c r="E192" s="388">
        <v>11.56</v>
      </c>
    </row>
    <row r="193" spans="4:5" x14ac:dyDescent="0.3">
      <c r="D193" s="388">
        <v>40.490450782495557</v>
      </c>
      <c r="E193" s="388">
        <v>9.68</v>
      </c>
    </row>
    <row r="194" spans="4:5" x14ac:dyDescent="0.3">
      <c r="D194" s="388">
        <v>40.910430197028056</v>
      </c>
      <c r="E194" s="388">
        <v>5.63</v>
      </c>
    </row>
    <row r="195" spans="4:5" x14ac:dyDescent="0.3">
      <c r="D195" s="388">
        <v>38.402332335250037</v>
      </c>
      <c r="E195" s="388">
        <v>10.29</v>
      </c>
    </row>
    <row r="196" spans="4:5" x14ac:dyDescent="0.3">
      <c r="D196" s="388">
        <v>30.295578983301994</v>
      </c>
      <c r="E196" s="388">
        <v>10.7</v>
      </c>
    </row>
    <row r="197" spans="4:5" x14ac:dyDescent="0.3">
      <c r="D197" s="388">
        <v>32.301314404365904</v>
      </c>
      <c r="E197" s="388">
        <v>10.93</v>
      </c>
    </row>
    <row r="198" spans="4:5" x14ac:dyDescent="0.3">
      <c r="D198" s="388">
        <v>39.813541819185488</v>
      </c>
      <c r="E198" s="388">
        <v>10.33</v>
      </c>
    </row>
    <row r="199" spans="4:5" x14ac:dyDescent="0.3">
      <c r="D199" s="388">
        <v>34.706097451518126</v>
      </c>
      <c r="E199" s="388">
        <v>11.14</v>
      </c>
    </row>
    <row r="200" spans="4:5" x14ac:dyDescent="0.3">
      <c r="D200" s="388">
        <v>38.582749863764519</v>
      </c>
      <c r="E200" s="388">
        <v>9.85</v>
      </c>
    </row>
    <row r="201" spans="4:5" x14ac:dyDescent="0.3">
      <c r="D201" s="388">
        <v>38.481661069771135</v>
      </c>
      <c r="E201" s="388">
        <v>10.93</v>
      </c>
    </row>
    <row r="202" spans="4:5" x14ac:dyDescent="0.3">
      <c r="D202" s="388">
        <v>33.532621664749371</v>
      </c>
      <c r="E202" s="388">
        <v>10.35</v>
      </c>
    </row>
    <row r="203" spans="4:5" x14ac:dyDescent="0.3">
      <c r="D203" s="388">
        <v>44.393663698412055</v>
      </c>
      <c r="E203" s="388">
        <v>10.92</v>
      </c>
    </row>
    <row r="204" spans="4:5" x14ac:dyDescent="0.3">
      <c r="D204" s="388">
        <v>36.235672246808569</v>
      </c>
      <c r="E204" s="388">
        <v>9.9600000000000009</v>
      </c>
    </row>
    <row r="205" spans="4:5" x14ac:dyDescent="0.3">
      <c r="D205" s="388">
        <v>45.196241607859307</v>
      </c>
      <c r="E205" s="388">
        <v>10.199999999999999</v>
      </c>
    </row>
    <row r="206" spans="4:5" x14ac:dyDescent="0.3">
      <c r="D206" s="388">
        <v>39.109472052319155</v>
      </c>
      <c r="E206" s="388">
        <v>10</v>
      </c>
    </row>
    <row r="207" spans="4:5" x14ac:dyDescent="0.3">
      <c r="D207" s="388">
        <v>50.716346446904105</v>
      </c>
      <c r="E207" s="388">
        <v>5.34</v>
      </c>
    </row>
    <row r="208" spans="4:5" x14ac:dyDescent="0.3">
      <c r="D208" s="388">
        <v>63.101008455255979</v>
      </c>
      <c r="E208" s="388">
        <v>5.42</v>
      </c>
    </row>
    <row r="209" spans="4:5" x14ac:dyDescent="0.3">
      <c r="D209" s="388">
        <v>51.64050609556476</v>
      </c>
      <c r="E209" s="388">
        <v>5.88</v>
      </c>
    </row>
    <row r="210" spans="4:5" x14ac:dyDescent="0.3">
      <c r="D210" s="388">
        <v>31.450324241957652</v>
      </c>
      <c r="E210" s="388">
        <v>10</v>
      </c>
    </row>
    <row r="211" spans="4:5" x14ac:dyDescent="0.3">
      <c r="D211" s="388">
        <v>44.284229174479606</v>
      </c>
      <c r="E211" s="388">
        <v>10.95</v>
      </c>
    </row>
    <row r="212" spans="4:5" x14ac:dyDescent="0.3">
      <c r="D212" s="388">
        <v>43.535094501437378</v>
      </c>
      <c r="E212" s="388">
        <v>10.199999999999999</v>
      </c>
    </row>
    <row r="213" spans="4:5" x14ac:dyDescent="0.3">
      <c r="D213" s="388">
        <v>57.036391844120359</v>
      </c>
      <c r="E213" s="388">
        <v>9.7200000000000006</v>
      </c>
    </row>
    <row r="214" spans="4:5" x14ac:dyDescent="0.3">
      <c r="D214" s="388">
        <v>36.829514756874801</v>
      </c>
      <c r="E214" s="388">
        <v>11.5</v>
      </c>
    </row>
    <row r="215" spans="4:5" x14ac:dyDescent="0.3">
      <c r="D215" s="388">
        <v>42.925508795698931</v>
      </c>
      <c r="E215" s="388">
        <v>11.26</v>
      </c>
    </row>
    <row r="216" spans="4:5" x14ac:dyDescent="0.3">
      <c r="D216" s="388">
        <v>40.615261800936587</v>
      </c>
      <c r="E216" s="388">
        <v>10.57</v>
      </c>
    </row>
    <row r="217" spans="4:5" x14ac:dyDescent="0.3">
      <c r="D217" s="388">
        <v>26.19321179970175</v>
      </c>
      <c r="E217" s="388">
        <v>10.99</v>
      </c>
    </row>
    <row r="218" spans="4:5" x14ac:dyDescent="0.3">
      <c r="D218" s="388">
        <v>37.070067473242347</v>
      </c>
      <c r="E218" s="388">
        <v>10.220000000000001</v>
      </c>
    </row>
    <row r="219" spans="4:5" x14ac:dyDescent="0.3">
      <c r="D219" s="388">
        <v>34.639211588156286</v>
      </c>
      <c r="E219" s="388">
        <v>9.94</v>
      </c>
    </row>
    <row r="220" spans="4:5" x14ac:dyDescent="0.3">
      <c r="D220" s="388">
        <v>45.698542754939687</v>
      </c>
      <c r="E220" s="388">
        <v>11.07</v>
      </c>
    </row>
    <row r="221" spans="4:5" x14ac:dyDescent="0.3">
      <c r="D221" s="388">
        <v>49.309065730288488</v>
      </c>
      <c r="E221" s="388">
        <v>10.6</v>
      </c>
    </row>
    <row r="222" spans="4:5" x14ac:dyDescent="0.3">
      <c r="D222" s="388">
        <v>46.748643393533989</v>
      </c>
      <c r="E222" s="388">
        <v>10.51</v>
      </c>
    </row>
    <row r="223" spans="4:5" x14ac:dyDescent="0.3">
      <c r="D223" s="388">
        <v>47.944254773157404</v>
      </c>
      <c r="E223" s="388">
        <v>6.24</v>
      </c>
    </row>
    <row r="224" spans="4:5" x14ac:dyDescent="0.3">
      <c r="D224" s="388">
        <v>34.21093032983562</v>
      </c>
      <c r="E224" s="388">
        <v>11</v>
      </c>
    </row>
    <row r="225" spans="4:5" x14ac:dyDescent="0.3">
      <c r="D225" s="388">
        <v>39.084989577260934</v>
      </c>
      <c r="E225" s="388">
        <v>9.65</v>
      </c>
    </row>
    <row r="226" spans="4:5" x14ac:dyDescent="0.3">
      <c r="D226" s="388">
        <v>42.360725432932753</v>
      </c>
      <c r="E226" s="388">
        <v>10.3</v>
      </c>
    </row>
    <row r="227" spans="4:5" x14ac:dyDescent="0.3">
      <c r="D227" s="388">
        <v>47.767247865750562</v>
      </c>
      <c r="E227" s="388">
        <v>9.4</v>
      </c>
    </row>
    <row r="228" spans="4:5" x14ac:dyDescent="0.3">
      <c r="D228" s="388">
        <v>43.033874272877419</v>
      </c>
      <c r="E228" s="388">
        <v>10.79</v>
      </c>
    </row>
    <row r="229" spans="4:5" x14ac:dyDescent="0.3">
      <c r="D229" s="388">
        <v>39.282313206885235</v>
      </c>
      <c r="E229" s="388">
        <v>10.81</v>
      </c>
    </row>
    <row r="230" spans="4:5" x14ac:dyDescent="0.3">
      <c r="D230" s="388">
        <v>51.608521590815599</v>
      </c>
      <c r="E230" s="388">
        <v>4.83</v>
      </c>
    </row>
    <row r="231" spans="4:5" x14ac:dyDescent="0.3">
      <c r="D231" s="388">
        <v>41.294105025228511</v>
      </c>
      <c r="E231" s="388">
        <v>10.65</v>
      </c>
    </row>
    <row r="232" spans="4:5" x14ac:dyDescent="0.3">
      <c r="D232" s="388">
        <v>38.108864759335866</v>
      </c>
      <c r="E232" s="388">
        <v>10.94</v>
      </c>
    </row>
    <row r="233" spans="4:5" x14ac:dyDescent="0.3">
      <c r="D233" s="388">
        <v>31.672412719565123</v>
      </c>
      <c r="E233" s="388">
        <v>12.11</v>
      </c>
    </row>
    <row r="234" spans="4:5" x14ac:dyDescent="0.3">
      <c r="D234" s="388">
        <v>33.867200927823212</v>
      </c>
      <c r="E234" s="388">
        <v>10.58</v>
      </c>
    </row>
    <row r="235" spans="4:5" x14ac:dyDescent="0.3">
      <c r="D235" s="388">
        <v>47.117246992139215</v>
      </c>
      <c r="E235" s="388">
        <v>9.57</v>
      </c>
    </row>
    <row r="236" spans="4:5" x14ac:dyDescent="0.3">
      <c r="D236" s="388">
        <v>34.747425803644369</v>
      </c>
      <c r="E236" s="388">
        <v>9.83</v>
      </c>
    </row>
    <row r="237" spans="4:5" x14ac:dyDescent="0.3">
      <c r="D237" s="388">
        <v>35.670121268917107</v>
      </c>
      <c r="E237" s="388">
        <v>9.76</v>
      </c>
    </row>
    <row r="238" spans="4:5" x14ac:dyDescent="0.3">
      <c r="D238" s="388">
        <v>42.788787442461206</v>
      </c>
      <c r="E238" s="388">
        <v>5.75</v>
      </c>
    </row>
    <row r="239" spans="4:5" x14ac:dyDescent="0.3">
      <c r="D239" s="388">
        <v>29.282048066994498</v>
      </c>
      <c r="E239" s="388">
        <v>5.96</v>
      </c>
    </row>
    <row r="240" spans="4:5" x14ac:dyDescent="0.3">
      <c r="D240" s="388">
        <v>45.313209887645876</v>
      </c>
      <c r="E240" s="388">
        <v>9.49</v>
      </c>
    </row>
    <row r="241" spans="4:5" x14ac:dyDescent="0.3">
      <c r="D241" s="388">
        <v>37.457220294497745</v>
      </c>
      <c r="E241" s="388">
        <v>10.54</v>
      </c>
    </row>
    <row r="242" spans="4:5" x14ac:dyDescent="0.3">
      <c r="D242" s="388">
        <v>33.54410971676996</v>
      </c>
      <c r="E242" s="388">
        <v>10.42</v>
      </c>
    </row>
    <row r="243" spans="4:5" x14ac:dyDescent="0.3">
      <c r="D243" s="388">
        <v>34.722643241467225</v>
      </c>
      <c r="E243" s="388">
        <v>10.98</v>
      </c>
    </row>
    <row r="244" spans="4:5" x14ac:dyDescent="0.3">
      <c r="D244" s="388">
        <v>36.308860207236613</v>
      </c>
      <c r="E244" s="388">
        <v>10.06</v>
      </c>
    </row>
    <row r="245" spans="4:5" x14ac:dyDescent="0.3">
      <c r="D245" s="388">
        <v>34.864608670393793</v>
      </c>
      <c r="E245" s="388">
        <v>11.01</v>
      </c>
    </row>
    <row r="246" spans="4:5" x14ac:dyDescent="0.3">
      <c r="D246" s="388">
        <v>30.68972398917693</v>
      </c>
      <c r="E246" s="388">
        <v>10.63</v>
      </c>
    </row>
    <row r="247" spans="4:5" x14ac:dyDescent="0.3">
      <c r="D247" s="388">
        <v>34.514022341913986</v>
      </c>
      <c r="E247" s="388">
        <v>10.57</v>
      </c>
    </row>
    <row r="248" spans="4:5" x14ac:dyDescent="0.3">
      <c r="D248" s="388">
        <v>32.864895731228813</v>
      </c>
      <c r="E248" s="388">
        <v>10.58</v>
      </c>
    </row>
    <row r="249" spans="4:5" x14ac:dyDescent="0.3">
      <c r="D249" s="388">
        <v>42.493073982044088</v>
      </c>
      <c r="E249" s="388">
        <v>6.82</v>
      </c>
    </row>
    <row r="250" spans="4:5" x14ac:dyDescent="0.3">
      <c r="D250" s="388">
        <v>47.972298706910529</v>
      </c>
      <c r="E250" s="388">
        <v>5.46</v>
      </c>
    </row>
    <row r="251" spans="4:5" x14ac:dyDescent="0.3">
      <c r="D251" s="388">
        <v>40.509906208614836</v>
      </c>
      <c r="E251" s="388">
        <v>10.43</v>
      </c>
    </row>
    <row r="252" spans="4:5" x14ac:dyDescent="0.3">
      <c r="D252" s="388">
        <v>50.681361353456332</v>
      </c>
      <c r="E252" s="388">
        <v>9.93</v>
      </c>
    </row>
    <row r="253" spans="4:5" x14ac:dyDescent="0.3">
      <c r="D253" s="388">
        <v>48.333187335307315</v>
      </c>
      <c r="E253" s="388">
        <v>10.64</v>
      </c>
    </row>
    <row r="254" spans="4:5" x14ac:dyDescent="0.3">
      <c r="D254" s="388">
        <v>58.233894369281806</v>
      </c>
      <c r="E254" s="388">
        <v>8.8800000000000008</v>
      </c>
    </row>
    <row r="255" spans="4:5" x14ac:dyDescent="0.3">
      <c r="D255" s="388">
        <v>45.8550491024506</v>
      </c>
      <c r="E255" s="388">
        <v>10.76</v>
      </c>
    </row>
    <row r="256" spans="4:5" x14ac:dyDescent="0.3">
      <c r="D256" s="388">
        <v>42.629616383085597</v>
      </c>
      <c r="E256" s="388">
        <v>9.39</v>
      </c>
    </row>
    <row r="257" spans="4:5" x14ac:dyDescent="0.3">
      <c r="D257" s="388">
        <v>49.228437096509197</v>
      </c>
      <c r="E257" s="388">
        <v>10.07</v>
      </c>
    </row>
    <row r="258" spans="4:5" x14ac:dyDescent="0.3">
      <c r="D258" s="388">
        <v>45.089913707633521</v>
      </c>
      <c r="E258" s="388">
        <v>9.98</v>
      </c>
    </row>
    <row r="259" spans="4:5" x14ac:dyDescent="0.3">
      <c r="D259" s="388">
        <v>36.418398722314251</v>
      </c>
      <c r="E259" s="388">
        <v>10.45</v>
      </c>
    </row>
    <row r="260" spans="4:5" x14ac:dyDescent="0.3">
      <c r="D260" s="388">
        <v>40.921125530612954</v>
      </c>
      <c r="E260" s="388">
        <v>6.97</v>
      </c>
    </row>
    <row r="261" spans="4:5" x14ac:dyDescent="0.3">
      <c r="D261" s="388">
        <v>42.88683317724675</v>
      </c>
      <c r="E261" s="388">
        <v>7.29</v>
      </c>
    </row>
    <row r="262" spans="4:5" x14ac:dyDescent="0.3">
      <c r="D262" s="388">
        <v>52.371248128210709</v>
      </c>
      <c r="E262" s="388">
        <v>9.3800000000000008</v>
      </c>
    </row>
    <row r="263" spans="4:5" x14ac:dyDescent="0.3">
      <c r="D263" s="388">
        <v>50.717009535316819</v>
      </c>
      <c r="E263" s="388">
        <v>9.18</v>
      </c>
    </row>
    <row r="264" spans="4:5" x14ac:dyDescent="0.3">
      <c r="D264" s="388">
        <v>37.394261723134214</v>
      </c>
      <c r="E264" s="388">
        <v>11.27</v>
      </c>
    </row>
    <row r="265" spans="4:5" x14ac:dyDescent="0.3">
      <c r="D265" s="388">
        <v>42.53834828456349</v>
      </c>
      <c r="E265" s="388">
        <v>9.56</v>
      </c>
    </row>
    <row r="266" spans="4:5" x14ac:dyDescent="0.3">
      <c r="D266" s="388">
        <v>45.82528767271485</v>
      </c>
      <c r="E266" s="388">
        <v>10.79</v>
      </c>
    </row>
    <row r="267" spans="4:5" x14ac:dyDescent="0.3">
      <c r="D267" s="388">
        <v>37.525325261827547</v>
      </c>
      <c r="E267" s="388">
        <v>11.16</v>
      </c>
    </row>
    <row r="268" spans="4:5" x14ac:dyDescent="0.3">
      <c r="D268" s="388">
        <v>36.395860400036057</v>
      </c>
      <c r="E268" s="388">
        <v>10.76</v>
      </c>
    </row>
    <row r="269" spans="4:5" x14ac:dyDescent="0.3">
      <c r="D269" s="388">
        <v>41.900688688013986</v>
      </c>
      <c r="E269" s="388">
        <v>10.27</v>
      </c>
    </row>
    <row r="270" spans="4:5" x14ac:dyDescent="0.3">
      <c r="D270" s="388">
        <v>55.44563339179961</v>
      </c>
      <c r="E270" s="388">
        <v>9.4499999999999993</v>
      </c>
    </row>
    <row r="271" spans="4:5" x14ac:dyDescent="0.3">
      <c r="D271" s="388">
        <v>40.666669306079811</v>
      </c>
      <c r="E271" s="388">
        <v>10.96</v>
      </c>
    </row>
    <row r="272" spans="4:5" x14ac:dyDescent="0.3">
      <c r="D272" s="388">
        <v>46.945984303681485</v>
      </c>
      <c r="E272" s="388">
        <v>9.73</v>
      </c>
    </row>
    <row r="273" spans="4:5" x14ac:dyDescent="0.3">
      <c r="D273" s="388">
        <v>48.628282488265363</v>
      </c>
      <c r="E273" s="388">
        <v>6.05</v>
      </c>
    </row>
    <row r="274" spans="4:5" x14ac:dyDescent="0.3">
      <c r="D274" s="388">
        <v>39.523709088377913</v>
      </c>
      <c r="E274" s="388">
        <v>3.78</v>
      </c>
    </row>
    <row r="275" spans="4:5" x14ac:dyDescent="0.3">
      <c r="D275" s="388">
        <v>40.205593720931077</v>
      </c>
      <c r="E275" s="388">
        <v>11.21</v>
      </c>
    </row>
    <row r="276" spans="4:5" x14ac:dyDescent="0.3">
      <c r="D276" s="388">
        <v>38.519705006690486</v>
      </c>
      <c r="E276" s="388">
        <v>10.83</v>
      </c>
    </row>
    <row r="277" spans="4:5" x14ac:dyDescent="0.3">
      <c r="D277" s="388">
        <v>37.965885782890389</v>
      </c>
      <c r="E277" s="388">
        <v>10.8</v>
      </c>
    </row>
    <row r="278" spans="4:5" x14ac:dyDescent="0.3">
      <c r="D278" s="388">
        <v>33.391395781754291</v>
      </c>
      <c r="E278" s="388">
        <v>10.27</v>
      </c>
    </row>
    <row r="279" spans="4:5" x14ac:dyDescent="0.3">
      <c r="D279" s="388">
        <v>38.221731395846362</v>
      </c>
      <c r="E279" s="388">
        <v>9.9600000000000009</v>
      </c>
    </row>
    <row r="280" spans="4:5" x14ac:dyDescent="0.3">
      <c r="D280" s="388">
        <v>39.993244129297267</v>
      </c>
      <c r="E280" s="388">
        <v>11.64</v>
      </c>
    </row>
    <row r="281" spans="4:5" x14ac:dyDescent="0.3">
      <c r="D281" s="388">
        <v>39.912005050559387</v>
      </c>
      <c r="E281" s="388">
        <v>10.199999999999999</v>
      </c>
    </row>
    <row r="282" spans="4:5" x14ac:dyDescent="0.3">
      <c r="D282" s="388">
        <v>45.582875268134444</v>
      </c>
      <c r="E282" s="388">
        <v>10.039999999999999</v>
      </c>
    </row>
    <row r="283" spans="4:5" x14ac:dyDescent="0.3">
      <c r="D283" s="388">
        <v>41.045387772319728</v>
      </c>
      <c r="E283" s="388">
        <v>10.59</v>
      </c>
    </row>
    <row r="284" spans="4:5" x14ac:dyDescent="0.3">
      <c r="D284" s="388">
        <v>47.729806483006875</v>
      </c>
      <c r="E284" s="388">
        <v>10.119999999999999</v>
      </c>
    </row>
    <row r="285" spans="4:5" x14ac:dyDescent="0.3">
      <c r="D285" s="388">
        <v>42.117081896033035</v>
      </c>
      <c r="E285" s="388">
        <v>9.94</v>
      </c>
    </row>
    <row r="286" spans="4:5" x14ac:dyDescent="0.3">
      <c r="D286" s="388">
        <v>51.692542979023543</v>
      </c>
      <c r="E286" s="388">
        <v>8.6199999999999992</v>
      </c>
    </row>
    <row r="287" spans="4:5" x14ac:dyDescent="0.3">
      <c r="D287" s="388">
        <v>48.727263090322701</v>
      </c>
      <c r="E287" s="388">
        <v>11.53</v>
      </c>
    </row>
    <row r="288" spans="4:5" x14ac:dyDescent="0.3">
      <c r="D288" s="388">
        <v>37.98390444838693</v>
      </c>
      <c r="E288" s="388">
        <v>6.45</v>
      </c>
    </row>
    <row r="289" spans="4:5" x14ac:dyDescent="0.3">
      <c r="D289" s="388">
        <v>36.559349479190956</v>
      </c>
      <c r="E289" s="388">
        <v>7.8</v>
      </c>
    </row>
    <row r="290" spans="4:5" x14ac:dyDescent="0.3">
      <c r="D290" s="388">
        <v>34.429192400451349</v>
      </c>
      <c r="E290" s="388">
        <v>6.27</v>
      </c>
    </row>
    <row r="291" spans="4:5" x14ac:dyDescent="0.3">
      <c r="D291" s="388">
        <v>42.710127193172077</v>
      </c>
      <c r="E291" s="388">
        <v>12.01</v>
      </c>
    </row>
    <row r="292" spans="4:5" x14ac:dyDescent="0.3">
      <c r="D292" s="388">
        <v>33.355129172667716</v>
      </c>
      <c r="E292" s="388">
        <v>11.79</v>
      </c>
    </row>
    <row r="293" spans="4:5" x14ac:dyDescent="0.3">
      <c r="D293" s="388">
        <v>44.22451015718709</v>
      </c>
      <c r="E293" s="388">
        <v>9.23</v>
      </c>
    </row>
    <row r="294" spans="4:5" x14ac:dyDescent="0.3">
      <c r="D294" s="388">
        <v>36.126876937321569</v>
      </c>
      <c r="E294" s="388">
        <v>10.11</v>
      </c>
    </row>
    <row r="295" spans="4:5" x14ac:dyDescent="0.3">
      <c r="D295" s="388">
        <v>36.769597554537413</v>
      </c>
      <c r="E295" s="388">
        <v>10.61</v>
      </c>
    </row>
    <row r="296" spans="4:5" x14ac:dyDescent="0.3">
      <c r="D296" s="388">
        <v>34.586033327205769</v>
      </c>
      <c r="E296" s="388">
        <v>10.16</v>
      </c>
    </row>
    <row r="297" spans="4:5" x14ac:dyDescent="0.3">
      <c r="D297" s="388">
        <v>33.909089485594855</v>
      </c>
      <c r="E297" s="388">
        <v>10.64</v>
      </c>
    </row>
    <row r="298" spans="4:5" x14ac:dyDescent="0.3">
      <c r="D298" s="388">
        <v>38.854612328288269</v>
      </c>
      <c r="E298" s="388">
        <v>11.16</v>
      </c>
    </row>
    <row r="299" spans="4:5" x14ac:dyDescent="0.3">
      <c r="D299" s="388">
        <v>55.246856086234772</v>
      </c>
      <c r="E299" s="388">
        <v>8.9700000000000006</v>
      </c>
    </row>
    <row r="300" spans="4:5" x14ac:dyDescent="0.3">
      <c r="D300" s="388">
        <v>41.119047911185177</v>
      </c>
      <c r="E300" s="388">
        <v>10.029999999999999</v>
      </c>
    </row>
    <row r="301" spans="4:5" x14ac:dyDescent="0.3">
      <c r="D301" s="388">
        <v>45.981011052750397</v>
      </c>
      <c r="E301" s="388">
        <v>12.43</v>
      </c>
    </row>
    <row r="302" spans="4:5" x14ac:dyDescent="0.3">
      <c r="D302" s="388">
        <v>36.852943053849209</v>
      </c>
      <c r="E302" s="388">
        <v>10.8</v>
      </c>
    </row>
    <row r="303" spans="4:5" x14ac:dyDescent="0.3">
      <c r="D303" s="388">
        <v>46.622780352722764</v>
      </c>
      <c r="E303" s="388">
        <v>7.6</v>
      </c>
    </row>
    <row r="304" spans="4:5" x14ac:dyDescent="0.3">
      <c r="D304" s="388">
        <v>47.489266317077593</v>
      </c>
      <c r="E304" s="388">
        <v>6.19</v>
      </c>
    </row>
    <row r="305" spans="4:5" x14ac:dyDescent="0.3">
      <c r="D305" s="388">
        <v>37.029210755951766</v>
      </c>
      <c r="E305" s="388">
        <v>6.39</v>
      </c>
    </row>
    <row r="306" spans="4:5" x14ac:dyDescent="0.3">
      <c r="D306" s="388">
        <v>30.741992766301955</v>
      </c>
      <c r="E306" s="388">
        <v>6.94</v>
      </c>
    </row>
    <row r="307" spans="4:5" x14ac:dyDescent="0.3">
      <c r="D307" s="388">
        <v>33.538925206488564</v>
      </c>
      <c r="E307" s="388">
        <v>11.85</v>
      </c>
    </row>
    <row r="308" spans="4:5" x14ac:dyDescent="0.3">
      <c r="D308" s="388">
        <v>34.028480516585745</v>
      </c>
      <c r="E308" s="388">
        <v>11.34</v>
      </c>
    </row>
    <row r="309" spans="4:5" x14ac:dyDescent="0.3">
      <c r="D309" s="388">
        <v>40.104204902343554</v>
      </c>
      <c r="E309" s="388">
        <v>11.83</v>
      </c>
    </row>
    <row r="310" spans="4:5" x14ac:dyDescent="0.3">
      <c r="D310" s="388">
        <v>42.437015278133146</v>
      </c>
      <c r="E310" s="388">
        <v>10.35</v>
      </c>
    </row>
    <row r="311" spans="4:5" x14ac:dyDescent="0.3">
      <c r="D311" s="388">
        <v>62.859307841084245</v>
      </c>
      <c r="E311" s="388">
        <v>8.6199999999999992</v>
      </c>
    </row>
    <row r="312" spans="4:5" x14ac:dyDescent="0.3">
      <c r="D312" s="388">
        <v>44.641747102583039</v>
      </c>
      <c r="E312" s="388">
        <v>9.9700000000000006</v>
      </c>
    </row>
    <row r="313" spans="4:5" x14ac:dyDescent="0.3">
      <c r="D313" s="388">
        <v>48.767501961410204</v>
      </c>
      <c r="E313" s="388">
        <v>10.14</v>
      </c>
    </row>
    <row r="314" spans="4:5" x14ac:dyDescent="0.3">
      <c r="D314" s="388">
        <v>50.85405843037141</v>
      </c>
      <c r="E314" s="388">
        <v>10.75</v>
      </c>
    </row>
    <row r="315" spans="4:5" x14ac:dyDescent="0.3">
      <c r="D315" s="388">
        <v>53.861664764692662</v>
      </c>
      <c r="E315" s="388">
        <v>10.15</v>
      </c>
    </row>
    <row r="316" spans="4:5" x14ac:dyDescent="0.3">
      <c r="D316" s="388">
        <v>49.158837790807311</v>
      </c>
      <c r="E316" s="388">
        <v>8.99</v>
      </c>
    </row>
    <row r="317" spans="4:5" x14ac:dyDescent="0.3">
      <c r="D317" s="388">
        <v>44.102378234468212</v>
      </c>
      <c r="E317" s="388">
        <v>9.85</v>
      </c>
    </row>
    <row r="318" spans="4:5" x14ac:dyDescent="0.3">
      <c r="D318" s="388">
        <v>42.176602443013429</v>
      </c>
      <c r="E318" s="388">
        <v>10.18</v>
      </c>
    </row>
    <row r="319" spans="4:5" x14ac:dyDescent="0.3">
      <c r="D319" s="388">
        <v>51.03912142128965</v>
      </c>
      <c r="E319" s="388">
        <v>4.6900000000000004</v>
      </c>
    </row>
    <row r="320" spans="4:5" x14ac:dyDescent="0.3">
      <c r="D320" s="388">
        <v>41.545392501558077</v>
      </c>
      <c r="E320" s="388">
        <v>5.81</v>
      </c>
    </row>
    <row r="321" spans="4:5" x14ac:dyDescent="0.3">
      <c r="D321" s="388">
        <v>66.951661725026042</v>
      </c>
      <c r="E321" s="388">
        <v>5.6</v>
      </c>
    </row>
    <row r="322" spans="4:5" x14ac:dyDescent="0.3">
      <c r="D322" s="388">
        <v>51.596605044499029</v>
      </c>
      <c r="E322" s="388">
        <v>8.57</v>
      </c>
    </row>
    <row r="323" spans="4:5" x14ac:dyDescent="0.3">
      <c r="D323" s="388">
        <v>44.92209584264991</v>
      </c>
      <c r="E323" s="388">
        <v>9.9</v>
      </c>
    </row>
    <row r="324" spans="4:5" x14ac:dyDescent="0.3">
      <c r="D324" s="388">
        <v>40.362293206432007</v>
      </c>
      <c r="E324" s="388">
        <v>11.13</v>
      </c>
    </row>
    <row r="325" spans="4:5" x14ac:dyDescent="0.3">
      <c r="D325" s="388">
        <v>50.492931666359482</v>
      </c>
      <c r="E325" s="388">
        <v>8.9700000000000006</v>
      </c>
    </row>
    <row r="326" spans="4:5" x14ac:dyDescent="0.3">
      <c r="D326" s="388">
        <v>34.409089391679835</v>
      </c>
      <c r="E326" s="388">
        <v>9.5500000000000007</v>
      </c>
    </row>
    <row r="327" spans="4:5" x14ac:dyDescent="0.3">
      <c r="D327" s="388">
        <v>46.621135727097588</v>
      </c>
      <c r="E327" s="388">
        <v>9.99</v>
      </c>
    </row>
    <row r="328" spans="4:5" x14ac:dyDescent="0.3">
      <c r="D328" s="388">
        <v>33.67885500613658</v>
      </c>
      <c r="E328" s="388">
        <v>10.47</v>
      </c>
    </row>
    <row r="329" spans="4:5" x14ac:dyDescent="0.3">
      <c r="D329" s="388">
        <v>40.10796063378821</v>
      </c>
      <c r="E329" s="388">
        <v>10.86</v>
      </c>
    </row>
    <row r="330" spans="4:5" x14ac:dyDescent="0.3">
      <c r="D330" s="388">
        <v>39.241745113917986</v>
      </c>
      <c r="E330" s="388">
        <v>10.69</v>
      </c>
    </row>
    <row r="331" spans="4:5" x14ac:dyDescent="0.3">
      <c r="D331" s="388">
        <v>42.483041510889606</v>
      </c>
      <c r="E331" s="388">
        <v>9.7899999999999991</v>
      </c>
    </row>
    <row r="332" spans="4:5" x14ac:dyDescent="0.3">
      <c r="D332" s="388">
        <v>37.1782195281965</v>
      </c>
      <c r="E332" s="388">
        <v>9.69</v>
      </c>
    </row>
    <row r="333" spans="4:5" x14ac:dyDescent="0.3">
      <c r="D333" s="388">
        <v>31.197159282545925</v>
      </c>
      <c r="E333" s="388">
        <v>11.19</v>
      </c>
    </row>
    <row r="334" spans="4:5" x14ac:dyDescent="0.3">
      <c r="D334" s="388">
        <v>38.574654819280816</v>
      </c>
      <c r="E334" s="388">
        <v>9.99</v>
      </c>
    </row>
    <row r="335" spans="4:5" x14ac:dyDescent="0.3">
      <c r="D335" s="388">
        <v>34.637582054461291</v>
      </c>
      <c r="E335" s="388">
        <v>10.220000000000001</v>
      </c>
    </row>
    <row r="336" spans="4:5" x14ac:dyDescent="0.3">
      <c r="D336" s="388">
        <v>42.564551327947157</v>
      </c>
      <c r="E336" s="388">
        <v>10.050000000000001</v>
      </c>
    </row>
    <row r="337" spans="4:5" x14ac:dyDescent="0.3">
      <c r="D337" s="388">
        <v>48.321340558736658</v>
      </c>
      <c r="E337" s="388">
        <v>6.21</v>
      </c>
    </row>
    <row r="338" spans="4:5" x14ac:dyDescent="0.3">
      <c r="D338" s="388">
        <v>38.293156779925134</v>
      </c>
      <c r="E338" s="388">
        <v>10.49</v>
      </c>
    </row>
    <row r="339" spans="4:5" x14ac:dyDescent="0.3">
      <c r="D339" s="388">
        <v>40.968684179365852</v>
      </c>
      <c r="E339" s="388">
        <v>11.02</v>
      </c>
    </row>
    <row r="340" spans="4:5" x14ac:dyDescent="0.3">
      <c r="D340" s="388">
        <v>41.545472438297722</v>
      </c>
      <c r="E340" s="388">
        <v>11.1</v>
      </c>
    </row>
    <row r="341" spans="4:5" x14ac:dyDescent="0.3">
      <c r="D341" s="388">
        <v>38.739439718324618</v>
      </c>
      <c r="E341" s="388">
        <v>10.67</v>
      </c>
    </row>
    <row r="342" spans="4:5" x14ac:dyDescent="0.3">
      <c r="D342" s="388">
        <v>37.21477141544726</v>
      </c>
      <c r="E342" s="388">
        <v>11.09</v>
      </c>
    </row>
    <row r="343" spans="4:5" x14ac:dyDescent="0.3">
      <c r="D343" s="388">
        <v>42.751857650513045</v>
      </c>
      <c r="E343" s="388">
        <v>9.7799999999999994</v>
      </c>
    </row>
    <row r="344" spans="4:5" x14ac:dyDescent="0.3">
      <c r="D344" s="388">
        <v>37.554027446635089</v>
      </c>
      <c r="E344" s="388">
        <v>10.06</v>
      </c>
    </row>
    <row r="345" spans="4:5" x14ac:dyDescent="0.3">
      <c r="D345" s="388">
        <v>40.220276424406507</v>
      </c>
      <c r="E345" s="388">
        <v>4.93</v>
      </c>
    </row>
    <row r="346" spans="4:5" x14ac:dyDescent="0.3">
      <c r="D346" s="388">
        <v>47.748049160628909</v>
      </c>
      <c r="E346" s="388">
        <v>10.88</v>
      </c>
    </row>
    <row r="347" spans="4:5" x14ac:dyDescent="0.3">
      <c r="D347" s="388">
        <v>41.424891736107256</v>
      </c>
      <c r="E347" s="388">
        <v>10.119999999999999</v>
      </c>
    </row>
    <row r="348" spans="4:5" x14ac:dyDescent="0.3">
      <c r="D348" s="388">
        <v>41.411749144353095</v>
      </c>
      <c r="E348" s="388">
        <v>9.11</v>
      </c>
    </row>
    <row r="349" spans="4:5" x14ac:dyDescent="0.3">
      <c r="D349" s="388">
        <v>35.191517399200322</v>
      </c>
      <c r="E349" s="388">
        <v>10.38</v>
      </c>
    </row>
    <row r="350" spans="4:5" x14ac:dyDescent="0.3">
      <c r="D350" s="388">
        <v>27.669109770801875</v>
      </c>
      <c r="E350" s="388">
        <v>12.09</v>
      </c>
    </row>
    <row r="351" spans="4:5" x14ac:dyDescent="0.3">
      <c r="D351" s="388">
        <v>51.219552144968723</v>
      </c>
      <c r="E351" s="388">
        <v>7.32</v>
      </c>
    </row>
    <row r="352" spans="4:5" x14ac:dyDescent="0.3">
      <c r="D352" s="388">
        <v>47.816877687343357</v>
      </c>
      <c r="E352" s="388">
        <v>11.31</v>
      </c>
    </row>
    <row r="353" spans="4:5" x14ac:dyDescent="0.3">
      <c r="D353" s="388">
        <v>36.112198156929423</v>
      </c>
      <c r="E353" s="388">
        <v>10.87</v>
      </c>
    </row>
    <row r="354" spans="4:5" x14ac:dyDescent="0.3">
      <c r="D354" s="388">
        <v>35.466087788199971</v>
      </c>
      <c r="E354" s="388">
        <v>10.96</v>
      </c>
    </row>
    <row r="355" spans="4:5" x14ac:dyDescent="0.3">
      <c r="D355" s="388">
        <v>37.646856209195036</v>
      </c>
      <c r="E355" s="388">
        <v>12.06</v>
      </c>
    </row>
    <row r="356" spans="4:5" x14ac:dyDescent="0.3">
      <c r="D356" s="388">
        <v>42.295756932197889</v>
      </c>
      <c r="E356" s="388">
        <v>7.98</v>
      </c>
    </row>
    <row r="357" spans="4:5" x14ac:dyDescent="0.3">
      <c r="D357" s="388">
        <v>51.617930418965898</v>
      </c>
      <c r="E357" s="388">
        <v>9.06</v>
      </c>
    </row>
    <row r="358" spans="4:5" x14ac:dyDescent="0.3">
      <c r="D358" s="388">
        <v>31.692762575575586</v>
      </c>
      <c r="E358" s="388">
        <v>10.37</v>
      </c>
    </row>
    <row r="359" spans="4:5" x14ac:dyDescent="0.3">
      <c r="D359" s="388">
        <v>43.798432789296953</v>
      </c>
      <c r="E359" s="388">
        <v>7.45</v>
      </c>
    </row>
    <row r="360" spans="4:5" x14ac:dyDescent="0.3">
      <c r="D360" s="388">
        <v>33.982187250339386</v>
      </c>
      <c r="E360" s="388">
        <v>10.77</v>
      </c>
    </row>
    <row r="361" spans="4:5" x14ac:dyDescent="0.3">
      <c r="D361" s="388">
        <v>24.644406437368755</v>
      </c>
      <c r="E361" s="388">
        <v>12.42</v>
      </c>
    </row>
    <row r="362" spans="4:5" x14ac:dyDescent="0.3">
      <c r="D362" s="388">
        <v>40.15854074368383</v>
      </c>
      <c r="E362" s="388">
        <v>8.83</v>
      </c>
    </row>
    <row r="363" spans="4:5" x14ac:dyDescent="0.3">
      <c r="D363" s="388">
        <v>41.439482452735433</v>
      </c>
      <c r="E363" s="388">
        <v>10.28</v>
      </c>
    </row>
    <row r="364" spans="4:5" x14ac:dyDescent="0.3">
      <c r="D364" s="388">
        <v>29.780962166295758</v>
      </c>
      <c r="E364" s="388">
        <v>10.93</v>
      </c>
    </row>
    <row r="365" spans="4:5" x14ac:dyDescent="0.3">
      <c r="D365" s="388">
        <v>32.033344676487147</v>
      </c>
      <c r="E365" s="388">
        <v>9.86</v>
      </c>
    </row>
    <row r="366" spans="4:5" x14ac:dyDescent="0.3">
      <c r="D366" s="388">
        <v>36.86203477894562</v>
      </c>
      <c r="E366" s="388">
        <v>4.5999999999999996</v>
      </c>
    </row>
    <row r="367" spans="4:5" x14ac:dyDescent="0.3">
      <c r="D367" s="388">
        <v>40.220872034207424</v>
      </c>
      <c r="E367" s="388">
        <v>11.26</v>
      </c>
    </row>
    <row r="368" spans="4:5" x14ac:dyDescent="0.3">
      <c r="D368" s="388">
        <v>26.181103048254844</v>
      </c>
      <c r="E368" s="388">
        <v>10.61</v>
      </c>
    </row>
    <row r="369" spans="4:5" x14ac:dyDescent="0.3">
      <c r="D369" s="388">
        <v>40.426979179406459</v>
      </c>
      <c r="E369" s="388">
        <v>11.65</v>
      </c>
    </row>
    <row r="370" spans="4:5" x14ac:dyDescent="0.3">
      <c r="D370" s="388">
        <v>44.612599111823904</v>
      </c>
      <c r="E370" s="388">
        <v>11.2</v>
      </c>
    </row>
    <row r="371" spans="4:5" x14ac:dyDescent="0.3">
      <c r="D371" s="388">
        <v>48.007458065503357</v>
      </c>
      <c r="E371" s="388">
        <v>10.36</v>
      </c>
    </row>
    <row r="372" spans="4:5" x14ac:dyDescent="0.3">
      <c r="D372" s="388">
        <v>44.166965526597011</v>
      </c>
      <c r="E372" s="388">
        <v>10.25</v>
      </c>
    </row>
    <row r="373" spans="4:5" x14ac:dyDescent="0.3">
      <c r="D373" s="388">
        <v>37.246810556004277</v>
      </c>
      <c r="E373" s="388">
        <v>12.19</v>
      </c>
    </row>
    <row r="374" spans="4:5" x14ac:dyDescent="0.3">
      <c r="D374" s="388">
        <v>44.619106332323113</v>
      </c>
      <c r="E374" s="388">
        <v>9.1300000000000008</v>
      </c>
    </row>
    <row r="375" spans="4:5" x14ac:dyDescent="0.3">
      <c r="D375" s="388">
        <v>45.054938316672754</v>
      </c>
      <c r="E375" s="388">
        <v>10.11</v>
      </c>
    </row>
    <row r="376" spans="4:5" x14ac:dyDescent="0.3">
      <c r="D376" s="388">
        <v>46.330000418177001</v>
      </c>
      <c r="E376" s="388">
        <v>10.34</v>
      </c>
    </row>
    <row r="377" spans="4:5" x14ac:dyDescent="0.3">
      <c r="D377" s="388">
        <v>44.026844973842437</v>
      </c>
      <c r="E377" s="388">
        <v>10.47</v>
      </c>
    </row>
    <row r="378" spans="4:5" x14ac:dyDescent="0.3">
      <c r="D378" s="388">
        <v>48.873239173414234</v>
      </c>
      <c r="E378" s="388">
        <v>9.6199999999999992</v>
      </c>
    </row>
    <row r="379" spans="4:5" x14ac:dyDescent="0.3">
      <c r="D379" s="388">
        <v>41.654585285679183</v>
      </c>
      <c r="E379" s="388">
        <v>10.19</v>
      </c>
    </row>
    <row r="380" spans="4:5" x14ac:dyDescent="0.3">
      <c r="D380" s="388">
        <v>47.604343822302091</v>
      </c>
      <c r="E380" s="388">
        <v>10.06</v>
      </c>
    </row>
    <row r="381" spans="4:5" x14ac:dyDescent="0.3">
      <c r="D381" s="388">
        <v>43.055029966715672</v>
      </c>
      <c r="E381" s="388">
        <v>9.6</v>
      </c>
    </row>
    <row r="382" spans="4:5" x14ac:dyDescent="0.3">
      <c r="D382" s="388">
        <v>53.114507210117928</v>
      </c>
      <c r="E382" s="388">
        <v>9.5399999999999991</v>
      </c>
    </row>
    <row r="383" spans="4:5" x14ac:dyDescent="0.3">
      <c r="D383" s="388">
        <v>36.945733016814181</v>
      </c>
      <c r="E383" s="388">
        <v>11.28</v>
      </c>
    </row>
    <row r="384" spans="4:5" x14ac:dyDescent="0.3">
      <c r="D384" s="388">
        <v>47.969797308107331</v>
      </c>
      <c r="E384" s="388">
        <v>11.4</v>
      </c>
    </row>
    <row r="385" spans="4:5" x14ac:dyDescent="0.3">
      <c r="D385" s="388">
        <v>44.995280247423999</v>
      </c>
      <c r="E385" s="388">
        <v>7.57</v>
      </c>
    </row>
    <row r="386" spans="4:5" x14ac:dyDescent="0.3">
      <c r="D386" s="388">
        <v>52.245440442981916</v>
      </c>
      <c r="E386" s="388">
        <v>9.67</v>
      </c>
    </row>
    <row r="387" spans="4:5" x14ac:dyDescent="0.3">
      <c r="D387" s="388">
        <v>29.215360018193802</v>
      </c>
      <c r="E387" s="388">
        <v>8.73</v>
      </c>
    </row>
    <row r="388" spans="4:5" x14ac:dyDescent="0.3">
      <c r="D388" s="388">
        <v>34.215431904625405</v>
      </c>
      <c r="E388" s="388">
        <v>10.97</v>
      </c>
    </row>
    <row r="389" spans="4:5" x14ac:dyDescent="0.3">
      <c r="D389" s="388">
        <v>38.52932424418907</v>
      </c>
      <c r="E389" s="388">
        <v>9.68</v>
      </c>
    </row>
    <row r="390" spans="4:5" x14ac:dyDescent="0.3">
      <c r="D390" s="388">
        <v>52.477331774563595</v>
      </c>
      <c r="E390" s="388">
        <v>9.75</v>
      </c>
    </row>
    <row r="391" spans="4:5" x14ac:dyDescent="0.3">
      <c r="D391" s="388">
        <v>44.487523142771977</v>
      </c>
      <c r="E391" s="388">
        <v>9.76</v>
      </c>
    </row>
    <row r="392" spans="4:5" x14ac:dyDescent="0.3">
      <c r="D392" s="388">
        <v>43.668753652345856</v>
      </c>
      <c r="E392" s="388">
        <v>9.6300000000000008</v>
      </c>
    </row>
    <row r="393" spans="4:5" x14ac:dyDescent="0.3">
      <c r="D393" s="388">
        <v>36.347763113958607</v>
      </c>
      <c r="E393" s="388">
        <v>10.44</v>
      </c>
    </row>
    <row r="394" spans="4:5" x14ac:dyDescent="0.3">
      <c r="D394" s="388">
        <v>49.15440967917533</v>
      </c>
      <c r="E394" s="388">
        <v>9.56</v>
      </c>
    </row>
    <row r="395" spans="4:5" x14ac:dyDescent="0.3">
      <c r="D395" s="388">
        <v>35.989424407344039</v>
      </c>
      <c r="E395" s="388">
        <v>5.43</v>
      </c>
    </row>
    <row r="396" spans="4:5" x14ac:dyDescent="0.3">
      <c r="D396" s="388">
        <v>42.094770787106285</v>
      </c>
      <c r="E396" s="388">
        <v>9.27</v>
      </c>
    </row>
    <row r="397" spans="4:5" x14ac:dyDescent="0.3">
      <c r="D397" s="388">
        <v>43.371073547273234</v>
      </c>
      <c r="E397" s="388">
        <v>9.24</v>
      </c>
    </row>
    <row r="398" spans="4:5" x14ac:dyDescent="0.3">
      <c r="D398" s="388">
        <v>46.125100047383114</v>
      </c>
      <c r="E398" s="388">
        <v>9.3800000000000008</v>
      </c>
    </row>
    <row r="399" spans="4:5" x14ac:dyDescent="0.3">
      <c r="D399" s="388">
        <v>40.802533844631895</v>
      </c>
      <c r="E399" s="388">
        <v>10.02</v>
      </c>
    </row>
    <row r="400" spans="4:5" x14ac:dyDescent="0.3">
      <c r="D400" s="388">
        <v>37.792044780502671</v>
      </c>
      <c r="E400" s="388">
        <v>9.9499999999999993</v>
      </c>
    </row>
    <row r="401" spans="4:5" x14ac:dyDescent="0.3">
      <c r="D401" s="388">
        <v>49.444079566663355</v>
      </c>
      <c r="E401" s="388">
        <v>8.58</v>
      </c>
    </row>
    <row r="402" spans="4:5" x14ac:dyDescent="0.3">
      <c r="D402" s="388">
        <v>35.550532975946837</v>
      </c>
      <c r="E402" s="388">
        <v>5.89</v>
      </c>
    </row>
    <row r="403" spans="4:5" x14ac:dyDescent="0.3">
      <c r="D403" s="388">
        <v>42.460825101825677</v>
      </c>
      <c r="E403" s="388">
        <v>10.39</v>
      </c>
    </row>
    <row r="404" spans="4:5" x14ac:dyDescent="0.3">
      <c r="D404" s="388">
        <v>34.719310677449521</v>
      </c>
      <c r="E404" s="388">
        <v>11.7</v>
      </c>
    </row>
    <row r="405" spans="4:5" x14ac:dyDescent="0.3">
      <c r="D405" s="388">
        <v>44.15133590088908</v>
      </c>
      <c r="E405" s="388">
        <v>11.69</v>
      </c>
    </row>
    <row r="406" spans="4:5" x14ac:dyDescent="0.3">
      <c r="D406" s="388">
        <v>36.770372937367107</v>
      </c>
      <c r="E406" s="388">
        <v>10.51</v>
      </c>
    </row>
    <row r="407" spans="4:5" x14ac:dyDescent="0.3">
      <c r="D407" s="388">
        <v>44.980269896542296</v>
      </c>
      <c r="E407" s="388">
        <v>8.76</v>
      </c>
    </row>
    <row r="408" spans="4:5" x14ac:dyDescent="0.3">
      <c r="D408" s="388">
        <v>50.134054874482068</v>
      </c>
      <c r="E408" s="388">
        <v>9.82</v>
      </c>
    </row>
    <row r="409" spans="4:5" x14ac:dyDescent="0.3">
      <c r="D409" s="388">
        <v>39.156521199102187</v>
      </c>
      <c r="E409" s="388">
        <v>6.4</v>
      </c>
    </row>
    <row r="410" spans="4:5" x14ac:dyDescent="0.3">
      <c r="D410" s="388">
        <v>54.87354095140256</v>
      </c>
      <c r="E410" s="388">
        <v>9.76</v>
      </c>
    </row>
    <row r="411" spans="4:5" x14ac:dyDescent="0.3">
      <c r="D411" s="388">
        <v>42.351521497919265</v>
      </c>
      <c r="E411" s="388">
        <v>10.29</v>
      </c>
    </row>
    <row r="412" spans="4:5" x14ac:dyDescent="0.3">
      <c r="D412" s="388">
        <v>39.647702035554254</v>
      </c>
      <c r="E412" s="388">
        <v>9.7200000000000006</v>
      </c>
    </row>
    <row r="413" spans="4:5" x14ac:dyDescent="0.3">
      <c r="D413" s="388">
        <v>48.668802390018868</v>
      </c>
      <c r="E413" s="388">
        <v>10.3</v>
      </c>
    </row>
    <row r="414" spans="4:5" x14ac:dyDescent="0.3">
      <c r="D414" s="388">
        <v>42.877557510278649</v>
      </c>
      <c r="E414" s="388">
        <v>9.17</v>
      </c>
    </row>
    <row r="415" spans="4:5" x14ac:dyDescent="0.3">
      <c r="D415" s="388">
        <v>40.388185320084801</v>
      </c>
      <c r="E415" s="388">
        <v>10.57</v>
      </c>
    </row>
    <row r="416" spans="4:5" x14ac:dyDescent="0.3">
      <c r="D416" s="388">
        <v>50.335022434284902</v>
      </c>
      <c r="E416" s="388">
        <v>9.64</v>
      </c>
    </row>
    <row r="417" spans="4:5" x14ac:dyDescent="0.3">
      <c r="D417" s="388">
        <v>47.266495981634861</v>
      </c>
      <c r="E417" s="388">
        <v>9.74</v>
      </c>
    </row>
    <row r="418" spans="4:5" x14ac:dyDescent="0.3">
      <c r="D418" s="388">
        <v>52.806234817208342</v>
      </c>
      <c r="E418" s="388">
        <v>9.0399999999999991</v>
      </c>
    </row>
    <row r="419" spans="4:5" x14ac:dyDescent="0.3">
      <c r="D419" s="388">
        <v>45.306771051110985</v>
      </c>
      <c r="E419" s="388">
        <v>10.039999999999999</v>
      </c>
    </row>
    <row r="420" spans="4:5" x14ac:dyDescent="0.3">
      <c r="D420" s="388">
        <v>50.836392278594602</v>
      </c>
      <c r="E420" s="388">
        <v>9.92</v>
      </c>
    </row>
    <row r="421" spans="4:5" x14ac:dyDescent="0.3">
      <c r="D421" s="388">
        <v>41.861214263190732</v>
      </c>
      <c r="E421" s="388">
        <v>10.19</v>
      </c>
    </row>
    <row r="422" spans="4:5" x14ac:dyDescent="0.3">
      <c r="D422" s="388">
        <v>47.796045795869709</v>
      </c>
      <c r="E422" s="388">
        <v>6.16</v>
      </c>
    </row>
    <row r="423" spans="4:5" x14ac:dyDescent="0.3">
      <c r="D423" s="388">
        <v>36.954345232739726</v>
      </c>
      <c r="E423" s="388">
        <v>5.44</v>
      </c>
    </row>
    <row r="424" spans="4:5" x14ac:dyDescent="0.3">
      <c r="D424" s="388">
        <v>40.626173958705195</v>
      </c>
      <c r="E424" s="388">
        <v>6.74</v>
      </c>
    </row>
    <row r="425" spans="4:5" x14ac:dyDescent="0.3">
      <c r="D425" s="388">
        <v>33.027965965244626</v>
      </c>
      <c r="E425" s="388">
        <v>10.37</v>
      </c>
    </row>
    <row r="426" spans="4:5" x14ac:dyDescent="0.3">
      <c r="D426" s="388">
        <v>33.495642188299946</v>
      </c>
      <c r="E426" s="388">
        <v>10.61</v>
      </c>
    </row>
    <row r="427" spans="4:5" x14ac:dyDescent="0.3">
      <c r="D427" s="388">
        <v>42.093025001240804</v>
      </c>
      <c r="E427" s="388">
        <v>10.38</v>
      </c>
    </row>
    <row r="428" spans="4:5" x14ac:dyDescent="0.3">
      <c r="D428" s="388">
        <v>47.527025204360683</v>
      </c>
      <c r="E428" s="388">
        <v>9.43</v>
      </c>
    </row>
    <row r="429" spans="4:5" x14ac:dyDescent="0.3">
      <c r="D429" s="388">
        <v>42.043858151022938</v>
      </c>
      <c r="E429" s="388">
        <v>9.6199999999999992</v>
      </c>
    </row>
    <row r="430" spans="4:5" x14ac:dyDescent="0.3">
      <c r="D430" s="388">
        <v>47.405937611990375</v>
      </c>
      <c r="E430" s="388">
        <v>7.68</v>
      </c>
    </row>
    <row r="431" spans="4:5" x14ac:dyDescent="0.3">
      <c r="D431" s="388">
        <v>39.66741373803324</v>
      </c>
      <c r="E431" s="388">
        <v>11.25</v>
      </c>
    </row>
    <row r="432" spans="4:5" x14ac:dyDescent="0.3">
      <c r="D432" s="388">
        <v>36.910124700607504</v>
      </c>
      <c r="E432" s="388">
        <v>10.63</v>
      </c>
    </row>
    <row r="433" spans="4:5" x14ac:dyDescent="0.3">
      <c r="D433" s="388">
        <v>39.732606003017302</v>
      </c>
      <c r="E433" s="388">
        <v>10.67</v>
      </c>
    </row>
    <row r="434" spans="4:5" x14ac:dyDescent="0.3">
      <c r="D434" s="388">
        <v>37.677727359148861</v>
      </c>
      <c r="E434" s="388">
        <v>10.67</v>
      </c>
    </row>
    <row r="435" spans="4:5" x14ac:dyDescent="0.3">
      <c r="D435" s="388">
        <v>36.05936227032759</v>
      </c>
      <c r="E435" s="388">
        <v>10</v>
      </c>
    </row>
    <row r="436" spans="4:5" x14ac:dyDescent="0.3">
      <c r="D436" s="388">
        <v>37.854023913845133</v>
      </c>
      <c r="E436" s="388">
        <v>11.64</v>
      </c>
    </row>
    <row r="437" spans="4:5" x14ac:dyDescent="0.3">
      <c r="D437" s="388">
        <v>34.586554412830793</v>
      </c>
      <c r="E437" s="388">
        <v>9.48</v>
      </c>
    </row>
    <row r="438" spans="4:5" x14ac:dyDescent="0.3">
      <c r="D438" s="388">
        <v>35.348921371495081</v>
      </c>
      <c r="E438" s="388">
        <v>10.039999999999999</v>
      </c>
    </row>
    <row r="439" spans="4:5" x14ac:dyDescent="0.3">
      <c r="D439" s="388">
        <v>42.564521825960192</v>
      </c>
      <c r="E439" s="388">
        <v>4.4000000000000004</v>
      </c>
    </row>
    <row r="440" spans="4:5" x14ac:dyDescent="0.3">
      <c r="D440" s="388">
        <v>38.674081297984806</v>
      </c>
      <c r="E440" s="388">
        <v>5.79</v>
      </c>
    </row>
    <row r="441" spans="4:5" x14ac:dyDescent="0.3">
      <c r="D441" s="388">
        <v>35.669055139996743</v>
      </c>
      <c r="E441" s="388">
        <v>10.38</v>
      </c>
    </row>
    <row r="442" spans="4:5" x14ac:dyDescent="0.3">
      <c r="D442" s="388">
        <v>37.648071799611827</v>
      </c>
      <c r="E442" s="388">
        <v>10.07</v>
      </c>
    </row>
    <row r="443" spans="4:5" x14ac:dyDescent="0.3">
      <c r="D443" s="388">
        <v>35.138717369534632</v>
      </c>
      <c r="E443" s="388">
        <v>10.58</v>
      </c>
    </row>
    <row r="444" spans="4:5" x14ac:dyDescent="0.3">
      <c r="D444" s="388">
        <v>40.606591352025653</v>
      </c>
      <c r="E444" s="388">
        <v>10.79</v>
      </c>
    </row>
    <row r="445" spans="4:5" x14ac:dyDescent="0.3">
      <c r="D445" s="388">
        <v>45.153210700047083</v>
      </c>
      <c r="E445" s="388">
        <v>9.51</v>
      </c>
    </row>
    <row r="446" spans="4:5" x14ac:dyDescent="0.3">
      <c r="D446" s="388">
        <v>44.888238752474258</v>
      </c>
      <c r="E446" s="388">
        <v>10.67</v>
      </c>
    </row>
    <row r="447" spans="4:5" x14ac:dyDescent="0.3">
      <c r="D447" s="388">
        <v>40.738541668510017</v>
      </c>
      <c r="E447" s="388">
        <v>11.06</v>
      </c>
    </row>
    <row r="448" spans="4:5" x14ac:dyDescent="0.3">
      <c r="D448" s="388">
        <v>62.090119892422962</v>
      </c>
      <c r="E448" s="388">
        <v>5.0599999999999996</v>
      </c>
    </row>
    <row r="449" spans="4:5" x14ac:dyDescent="0.3">
      <c r="D449" s="388">
        <v>49.787418536264887</v>
      </c>
      <c r="E449" s="388">
        <v>10.28</v>
      </c>
    </row>
    <row r="450" spans="4:5" x14ac:dyDescent="0.3">
      <c r="D450" s="388">
        <v>42.448469930909326</v>
      </c>
      <c r="E450" s="388">
        <v>9.86</v>
      </c>
    </row>
    <row r="451" spans="4:5" x14ac:dyDescent="0.3">
      <c r="D451" s="388">
        <v>50.562815702357341</v>
      </c>
      <c r="E451" s="388">
        <v>10.029999999999999</v>
      </c>
    </row>
    <row r="452" spans="4:5" x14ac:dyDescent="0.3">
      <c r="D452" s="388">
        <v>39.095484098656442</v>
      </c>
      <c r="E452" s="388">
        <v>10.59</v>
      </c>
    </row>
    <row r="453" spans="4:5" x14ac:dyDescent="0.3">
      <c r="D453" s="388">
        <v>39.071392559583124</v>
      </c>
      <c r="E453" s="388">
        <v>10.78</v>
      </c>
    </row>
    <row r="454" spans="4:5" x14ac:dyDescent="0.3">
      <c r="D454" s="388">
        <v>38.858228252424389</v>
      </c>
      <c r="E454" s="388">
        <v>9.64</v>
      </c>
    </row>
    <row r="455" spans="4:5" x14ac:dyDescent="0.3">
      <c r="D455" s="388">
        <v>41.772032460318201</v>
      </c>
      <c r="E455" s="388">
        <v>9.81</v>
      </c>
    </row>
    <row r="456" spans="4:5" x14ac:dyDescent="0.3">
      <c r="D456" s="388">
        <v>35.689083574169345</v>
      </c>
      <c r="E456" s="388">
        <v>10.78</v>
      </c>
    </row>
    <row r="457" spans="4:5" x14ac:dyDescent="0.3">
      <c r="D457" s="388">
        <v>43.511933470863568</v>
      </c>
      <c r="E457" s="388">
        <v>9.4</v>
      </c>
    </row>
    <row r="458" spans="4:5" x14ac:dyDescent="0.3">
      <c r="D458" s="388">
        <v>46.848182556884552</v>
      </c>
      <c r="E458" s="388">
        <v>9.27</v>
      </c>
    </row>
    <row r="459" spans="4:5" x14ac:dyDescent="0.3">
      <c r="D459" s="388">
        <v>36.821906292354591</v>
      </c>
      <c r="E459" s="388">
        <v>11.63</v>
      </c>
    </row>
    <row r="460" spans="4:5" x14ac:dyDescent="0.3">
      <c r="D460" s="388">
        <v>42.725233495248176</v>
      </c>
      <c r="E460" s="388">
        <v>9.82</v>
      </c>
    </row>
    <row r="461" spans="4:5" x14ac:dyDescent="0.3">
      <c r="D461" s="388">
        <v>46.087156767102798</v>
      </c>
      <c r="E461" s="388">
        <v>10.73</v>
      </c>
    </row>
    <row r="462" spans="4:5" x14ac:dyDescent="0.3">
      <c r="D462" s="388">
        <v>42.752043471166324</v>
      </c>
      <c r="E462" s="388">
        <v>6.03</v>
      </c>
    </row>
    <row r="463" spans="4:5" x14ac:dyDescent="0.3">
      <c r="D463" s="388">
        <v>38.181427259211219</v>
      </c>
      <c r="E463" s="388">
        <v>10.68</v>
      </c>
    </row>
    <row r="464" spans="4:5" x14ac:dyDescent="0.3">
      <c r="D464" s="388">
        <v>38.897822206412584</v>
      </c>
      <c r="E464" s="388">
        <v>10.5</v>
      </c>
    </row>
    <row r="465" spans="4:5" x14ac:dyDescent="0.3">
      <c r="D465" s="388">
        <v>32.80771830765967</v>
      </c>
      <c r="E465" s="388">
        <v>10.77</v>
      </c>
    </row>
    <row r="466" spans="4:5" x14ac:dyDescent="0.3">
      <c r="D466" s="388">
        <v>38.825695989014662</v>
      </c>
      <c r="E466" s="388">
        <v>9.42</v>
      </c>
    </row>
    <row r="467" spans="4:5" x14ac:dyDescent="0.3">
      <c r="D467" s="388">
        <v>34.608481395883196</v>
      </c>
      <c r="E467" s="388">
        <v>10.84</v>
      </c>
    </row>
    <row r="468" spans="4:5" x14ac:dyDescent="0.3">
      <c r="D468" s="388">
        <v>46.128899413803424</v>
      </c>
      <c r="E468" s="388">
        <v>10.33</v>
      </c>
    </row>
    <row r="469" spans="4:5" x14ac:dyDescent="0.3">
      <c r="D469" s="388">
        <v>35.81543011929714</v>
      </c>
      <c r="E469" s="388">
        <v>5.43</v>
      </c>
    </row>
    <row r="470" spans="4:5" x14ac:dyDescent="0.3">
      <c r="D470" s="388">
        <v>37.14808345451722</v>
      </c>
      <c r="E470" s="388">
        <v>10.25</v>
      </c>
    </row>
    <row r="471" spans="4:5" x14ac:dyDescent="0.3">
      <c r="D471" s="388">
        <v>41.444241885363638</v>
      </c>
      <c r="E471" s="388">
        <v>10.119999999999999</v>
      </c>
    </row>
    <row r="472" spans="4:5" x14ac:dyDescent="0.3">
      <c r="D472" s="388">
        <v>31.581269096469541</v>
      </c>
      <c r="E472" s="388">
        <v>11.2</v>
      </c>
    </row>
    <row r="473" spans="4:5" x14ac:dyDescent="0.3">
      <c r="D473" s="388">
        <v>44.269196544280696</v>
      </c>
      <c r="E473" s="388">
        <v>10.84</v>
      </c>
    </row>
    <row r="474" spans="4:5" x14ac:dyDescent="0.3">
      <c r="D474" s="388">
        <v>37.321424723351512</v>
      </c>
      <c r="E474" s="388">
        <v>10.91</v>
      </c>
    </row>
    <row r="475" spans="4:5" x14ac:dyDescent="0.3">
      <c r="D475" s="388">
        <v>45.336163098193715</v>
      </c>
      <c r="E475" s="388">
        <v>11.28</v>
      </c>
    </row>
    <row r="476" spans="4:5" x14ac:dyDescent="0.3">
      <c r="D476" s="388">
        <v>42.354689070017884</v>
      </c>
      <c r="E476" s="388">
        <v>9.8699999999999992</v>
      </c>
    </row>
    <row r="477" spans="4:5" x14ac:dyDescent="0.3">
      <c r="D477" s="388">
        <v>42.301694419950884</v>
      </c>
      <c r="E477" s="388">
        <v>9.7899999999999991</v>
      </c>
    </row>
    <row r="478" spans="4:5" x14ac:dyDescent="0.3">
      <c r="D478" s="388">
        <v>34.397918142882617</v>
      </c>
      <c r="E478" s="388">
        <v>10.050000000000001</v>
      </c>
    </row>
    <row r="479" spans="4:5" x14ac:dyDescent="0.3">
      <c r="D479" s="388">
        <v>34.753740096008372</v>
      </c>
      <c r="E479" s="388">
        <v>10.9</v>
      </c>
    </row>
    <row r="480" spans="4:5" x14ac:dyDescent="0.3">
      <c r="D480" s="388">
        <v>38.839069194982052</v>
      </c>
      <c r="E480" s="388">
        <v>9.82</v>
      </c>
    </row>
    <row r="481" spans="4:5" x14ac:dyDescent="0.3">
      <c r="D481" s="388">
        <v>43.997385932694485</v>
      </c>
      <c r="E481" s="388">
        <v>9.0500000000000007</v>
      </c>
    </row>
    <row r="482" spans="4:5" x14ac:dyDescent="0.3">
      <c r="D482" s="388">
        <v>34.798086343586093</v>
      </c>
      <c r="E482" s="388">
        <v>11.16</v>
      </c>
    </row>
    <row r="483" spans="4:5" x14ac:dyDescent="0.3">
      <c r="D483" s="388">
        <v>47.79942572985123</v>
      </c>
      <c r="E483" s="388">
        <v>4.6399999999999997</v>
      </c>
    </row>
    <row r="484" spans="4:5" x14ac:dyDescent="0.3">
      <c r="D484" s="388">
        <v>44.246265430396541</v>
      </c>
      <c r="E484" s="388">
        <v>9.1999999999999993</v>
      </c>
    </row>
    <row r="485" spans="4:5" x14ac:dyDescent="0.3">
      <c r="D485" s="388">
        <v>42.183286463931687</v>
      </c>
      <c r="E485" s="388">
        <v>9.82</v>
      </c>
    </row>
    <row r="486" spans="4:5" x14ac:dyDescent="0.3">
      <c r="D486" s="388">
        <v>50.566116117641762</v>
      </c>
      <c r="E486" s="388">
        <v>9.6999999999999993</v>
      </c>
    </row>
    <row r="487" spans="4:5" x14ac:dyDescent="0.3">
      <c r="D487" s="388">
        <v>42.902538335137962</v>
      </c>
      <c r="E487" s="388">
        <v>9.91</v>
      </c>
    </row>
    <row r="488" spans="4:5" x14ac:dyDescent="0.3">
      <c r="D488" s="388">
        <v>31.818632034535629</v>
      </c>
      <c r="E488" s="388">
        <v>10.67</v>
      </c>
    </row>
    <row r="489" spans="4:5" x14ac:dyDescent="0.3">
      <c r="D489" s="388">
        <v>42.64823587912236</v>
      </c>
      <c r="E489" s="388">
        <v>11.59</v>
      </c>
    </row>
    <row r="490" spans="4:5" x14ac:dyDescent="0.3">
      <c r="D490" s="388">
        <v>44.075693123271435</v>
      </c>
      <c r="E490" s="388">
        <v>10.62</v>
      </c>
    </row>
    <row r="491" spans="4:5" x14ac:dyDescent="0.3">
      <c r="D491" s="388">
        <v>36.971419969698985</v>
      </c>
      <c r="E491" s="388">
        <v>11.48</v>
      </c>
    </row>
    <row r="492" spans="4:5" x14ac:dyDescent="0.3">
      <c r="D492" s="388">
        <v>37.716201394399512</v>
      </c>
      <c r="E492" s="388">
        <v>11.35</v>
      </c>
    </row>
    <row r="493" spans="4:5" x14ac:dyDescent="0.3">
      <c r="D493" s="388">
        <v>42.567606736731875</v>
      </c>
      <c r="E493" s="388">
        <v>11.79</v>
      </c>
    </row>
    <row r="494" spans="4:5" x14ac:dyDescent="0.3">
      <c r="D494" s="388">
        <v>40.758666811526325</v>
      </c>
      <c r="E494" s="388">
        <v>11.24</v>
      </c>
    </row>
    <row r="495" spans="4:5" x14ac:dyDescent="0.3">
      <c r="D495" s="388">
        <v>32.959490023929611</v>
      </c>
      <c r="E495" s="388">
        <v>11.47</v>
      </c>
    </row>
    <row r="496" spans="4:5" x14ac:dyDescent="0.3">
      <c r="D496" s="388">
        <v>37.647996698434198</v>
      </c>
      <c r="E496" s="388">
        <v>5.0599999999999996</v>
      </c>
    </row>
    <row r="497" spans="4:5" x14ac:dyDescent="0.3">
      <c r="D497" s="388">
        <v>39.455337870699879</v>
      </c>
      <c r="E497" s="388">
        <v>5.71</v>
      </c>
    </row>
    <row r="498" spans="4:5" x14ac:dyDescent="0.3">
      <c r="D498" s="388">
        <v>43.292370270535912</v>
      </c>
      <c r="E498" s="388">
        <v>11.62</v>
      </c>
    </row>
    <row r="499" spans="4:5" x14ac:dyDescent="0.3">
      <c r="D499" s="388">
        <v>44.135891648926744</v>
      </c>
      <c r="E499" s="388">
        <v>10.99</v>
      </c>
    </row>
    <row r="500" spans="4:5" x14ac:dyDescent="0.3">
      <c r="D500" s="388">
        <v>37.604776136405448</v>
      </c>
      <c r="E500" s="388">
        <v>10.42</v>
      </c>
    </row>
    <row r="501" spans="4:5" x14ac:dyDescent="0.3">
      <c r="D501" s="388">
        <v>39.261251242761787</v>
      </c>
      <c r="E501" s="388">
        <v>10.34</v>
      </c>
    </row>
    <row r="502" spans="4:5" x14ac:dyDescent="0.3">
      <c r="D502" s="388">
        <v>43.601067006375402</v>
      </c>
      <c r="E502" s="388">
        <v>10.15</v>
      </c>
    </row>
    <row r="503" spans="4:5" x14ac:dyDescent="0.3">
      <c r="D503" s="388">
        <v>37.234496419703618</v>
      </c>
      <c r="E503" s="388">
        <v>9.7100000000000009</v>
      </c>
    </row>
    <row r="504" spans="4:5" x14ac:dyDescent="0.3">
      <c r="D504" s="388">
        <v>33.119299016950585</v>
      </c>
      <c r="E504" s="388">
        <v>10.72</v>
      </c>
    </row>
    <row r="505" spans="4:5" x14ac:dyDescent="0.3">
      <c r="D505" s="388">
        <v>40.701851050815748</v>
      </c>
      <c r="E505" s="388">
        <v>10.66</v>
      </c>
    </row>
    <row r="506" spans="4:5" x14ac:dyDescent="0.3">
      <c r="D506" s="388">
        <v>42.33900258222512</v>
      </c>
      <c r="E506" s="388">
        <v>9.99</v>
      </c>
    </row>
    <row r="507" spans="4:5" x14ac:dyDescent="0.3">
      <c r="D507" s="388">
        <v>39.855029360050636</v>
      </c>
      <c r="E507" s="388">
        <v>10.029999999999999</v>
      </c>
    </row>
    <row r="508" spans="4:5" x14ac:dyDescent="0.3">
      <c r="D508" s="388">
        <v>52.743931698272299</v>
      </c>
      <c r="E508" s="388">
        <v>6.28</v>
      </c>
    </row>
    <row r="509" spans="4:5" x14ac:dyDescent="0.3">
      <c r="D509" s="388">
        <v>43.308279805326762</v>
      </c>
      <c r="E509" s="388">
        <v>10.71</v>
      </c>
    </row>
    <row r="510" spans="4:5" x14ac:dyDescent="0.3">
      <c r="D510" s="388">
        <v>43.275450025348327</v>
      </c>
      <c r="E510" s="388">
        <v>9.91</v>
      </c>
    </row>
    <row r="511" spans="4:5" x14ac:dyDescent="0.3">
      <c r="D511" s="388">
        <v>51.208097028313745</v>
      </c>
      <c r="E511" s="388">
        <v>9.94</v>
      </c>
    </row>
    <row r="512" spans="4:5" x14ac:dyDescent="0.3">
      <c r="D512" s="388">
        <v>36.655945443999002</v>
      </c>
      <c r="E512" s="388">
        <v>10.36</v>
      </c>
    </row>
    <row r="513" spans="4:5" x14ac:dyDescent="0.3">
      <c r="D513" s="388">
        <v>38.543890074796458</v>
      </c>
      <c r="E513" s="388">
        <v>11.74</v>
      </c>
    </row>
    <row r="514" spans="4:5" x14ac:dyDescent="0.3">
      <c r="D514" s="388">
        <v>44.418875360509219</v>
      </c>
      <c r="E514" s="388">
        <v>9.51</v>
      </c>
    </row>
    <row r="515" spans="4:5" x14ac:dyDescent="0.3">
      <c r="D515" s="388">
        <v>47.889775841264488</v>
      </c>
      <c r="E515" s="388">
        <v>8.4700000000000006</v>
      </c>
    </row>
    <row r="516" spans="4:5" x14ac:dyDescent="0.3">
      <c r="D516" s="388">
        <v>51.450230427254489</v>
      </c>
      <c r="E516" s="388">
        <v>9.01</v>
      </c>
    </row>
    <row r="517" spans="4:5" x14ac:dyDescent="0.3">
      <c r="D517" s="388">
        <v>48.203856414360914</v>
      </c>
      <c r="E517" s="388">
        <v>5.27</v>
      </c>
    </row>
    <row r="518" spans="4:5" x14ac:dyDescent="0.3">
      <c r="D518" s="388">
        <v>29.748531051596217</v>
      </c>
      <c r="E518" s="388">
        <v>12.35</v>
      </c>
    </row>
    <row r="519" spans="4:5" x14ac:dyDescent="0.3">
      <c r="D519" s="388">
        <v>34.50508556098076</v>
      </c>
      <c r="E519" s="388">
        <v>10.54</v>
      </c>
    </row>
    <row r="520" spans="4:5" x14ac:dyDescent="0.3">
      <c r="D520" s="388">
        <v>37.110209661992776</v>
      </c>
      <c r="E520" s="388">
        <v>10.28</v>
      </c>
    </row>
    <row r="521" spans="4:5" x14ac:dyDescent="0.3">
      <c r="D521" s="388">
        <v>40.488844226878385</v>
      </c>
      <c r="E521" s="388">
        <v>10.67</v>
      </c>
    </row>
    <row r="522" spans="4:5" x14ac:dyDescent="0.3">
      <c r="D522" s="388">
        <v>54.699648503354865</v>
      </c>
      <c r="E522" s="388">
        <v>6.05</v>
      </c>
    </row>
    <row r="523" spans="4:5" x14ac:dyDescent="0.3">
      <c r="D523" s="388">
        <v>47.056418644494954</v>
      </c>
      <c r="E523" s="388">
        <v>9.1999999999999993</v>
      </c>
    </row>
    <row r="524" spans="4:5" x14ac:dyDescent="0.3">
      <c r="D524" s="388">
        <v>41.517407871703632</v>
      </c>
      <c r="E524" s="388">
        <v>9.59</v>
      </c>
    </row>
    <row r="525" spans="4:5" x14ac:dyDescent="0.3">
      <c r="D525" s="388">
        <v>51.984204200240328</v>
      </c>
      <c r="E525" s="388">
        <v>9.18</v>
      </c>
    </row>
    <row r="526" spans="4:5" x14ac:dyDescent="0.3">
      <c r="D526" s="388">
        <v>50.14795098956688</v>
      </c>
      <c r="E526" s="388">
        <v>9.89</v>
      </c>
    </row>
    <row r="527" spans="4:5" x14ac:dyDescent="0.3">
      <c r="D527" s="388">
        <v>51.10515471188787</v>
      </c>
      <c r="E527" s="388">
        <v>4.68</v>
      </c>
    </row>
    <row r="528" spans="4:5" x14ac:dyDescent="0.3">
      <c r="D528" s="388">
        <v>35.530545667633476</v>
      </c>
      <c r="E528" s="388">
        <v>11.2</v>
      </c>
    </row>
    <row r="529" spans="4:5" x14ac:dyDescent="0.3">
      <c r="D529" s="388">
        <v>59.271847356621791</v>
      </c>
      <c r="E529" s="388">
        <v>9.9600000000000009</v>
      </c>
    </row>
    <row r="530" spans="4:5" x14ac:dyDescent="0.3">
      <c r="D530" s="388">
        <v>41.984679399079255</v>
      </c>
      <c r="E530" s="388">
        <v>11.46</v>
      </c>
    </row>
    <row r="531" spans="4:5" x14ac:dyDescent="0.3">
      <c r="D531" s="388">
        <v>41.070711196279461</v>
      </c>
      <c r="E531" s="388">
        <v>12.65</v>
      </c>
    </row>
    <row r="532" spans="4:5" x14ac:dyDescent="0.3">
      <c r="D532" s="388">
        <v>31.505128098139949</v>
      </c>
      <c r="E532" s="388">
        <v>10.56</v>
      </c>
    </row>
    <row r="533" spans="4:5" x14ac:dyDescent="0.3">
      <c r="D533" s="388">
        <v>43.843582306025496</v>
      </c>
      <c r="E533" s="388">
        <v>10.039999999999999</v>
      </c>
    </row>
    <row r="534" spans="4:5" x14ac:dyDescent="0.3">
      <c r="D534" s="388">
        <v>50.755774697344407</v>
      </c>
      <c r="E534" s="388">
        <v>9.9</v>
      </c>
    </row>
    <row r="535" spans="4:5" x14ac:dyDescent="0.3">
      <c r="D535" s="388">
        <v>40.994468721354892</v>
      </c>
      <c r="E535" s="388">
        <v>5.29</v>
      </c>
    </row>
    <row r="536" spans="4:5" x14ac:dyDescent="0.3">
      <c r="D536" s="388">
        <v>35.330203458577571</v>
      </c>
      <c r="E536" s="388">
        <v>11.27</v>
      </c>
    </row>
    <row r="537" spans="4:5" x14ac:dyDescent="0.3">
      <c r="D537" s="388">
        <v>38.283800263937053</v>
      </c>
      <c r="E537" s="388">
        <v>12.37</v>
      </c>
    </row>
    <row r="538" spans="4:5" x14ac:dyDescent="0.3">
      <c r="D538" s="388">
        <v>45.527527510351263</v>
      </c>
      <c r="E538" s="388">
        <v>9.7200000000000006</v>
      </c>
    </row>
    <row r="539" spans="4:5" x14ac:dyDescent="0.3">
      <c r="D539" s="388">
        <v>52.132622423245721</v>
      </c>
      <c r="E539" s="388">
        <v>9.64</v>
      </c>
    </row>
    <row r="540" spans="4:5" x14ac:dyDescent="0.3">
      <c r="D540" s="388">
        <v>36.778099542000753</v>
      </c>
      <c r="E540" s="388">
        <v>10.220000000000001</v>
      </c>
    </row>
    <row r="541" spans="4:5" x14ac:dyDescent="0.3">
      <c r="D541" s="388">
        <v>43.864382880347719</v>
      </c>
      <c r="E541" s="388">
        <v>5.84</v>
      </c>
    </row>
    <row r="542" spans="4:5" x14ac:dyDescent="0.3">
      <c r="D542" s="388">
        <v>47.349608866463832</v>
      </c>
      <c r="E542" s="388">
        <v>9.8699999999999992</v>
      </c>
    </row>
    <row r="543" spans="4:5" x14ac:dyDescent="0.3">
      <c r="D543" s="388">
        <v>49.196182940812164</v>
      </c>
      <c r="E543" s="388">
        <v>9.58</v>
      </c>
    </row>
    <row r="544" spans="4:5" x14ac:dyDescent="0.3">
      <c r="D544" s="388">
        <v>39.131472165074733</v>
      </c>
      <c r="E544" s="388">
        <v>10.71</v>
      </c>
    </row>
    <row r="545" spans="4:5" x14ac:dyDescent="0.3">
      <c r="D545" s="388">
        <v>36.791564564945475</v>
      </c>
      <c r="E545" s="388">
        <v>9.6999999999999993</v>
      </c>
    </row>
    <row r="546" spans="4:5" x14ac:dyDescent="0.3">
      <c r="D546" s="388">
        <v>36.941057389002815</v>
      </c>
      <c r="E546" s="388">
        <v>10.050000000000001</v>
      </c>
    </row>
    <row r="547" spans="4:5" x14ac:dyDescent="0.3">
      <c r="D547" s="388">
        <v>49.178162498844486</v>
      </c>
      <c r="E547" s="388">
        <v>9.57</v>
      </c>
    </row>
    <row r="548" spans="4:5" x14ac:dyDescent="0.3">
      <c r="D548" s="388">
        <v>35.677133269427756</v>
      </c>
      <c r="E548" s="388">
        <v>10.86</v>
      </c>
    </row>
    <row r="549" spans="4:5" x14ac:dyDescent="0.3">
      <c r="D549" s="388">
        <v>47.721797858633572</v>
      </c>
      <c r="E549" s="388">
        <v>10.5</v>
      </c>
    </row>
    <row r="550" spans="4:5" x14ac:dyDescent="0.3">
      <c r="D550" s="388">
        <v>46.556416429582448</v>
      </c>
      <c r="E550" s="388">
        <v>9.57</v>
      </c>
    </row>
    <row r="551" spans="4:5" x14ac:dyDescent="0.3">
      <c r="D551" s="388">
        <v>39.805166297238628</v>
      </c>
      <c r="E551" s="388">
        <v>10.51</v>
      </c>
    </row>
    <row r="552" spans="4:5" x14ac:dyDescent="0.3">
      <c r="D552" s="388">
        <v>45.230928960534925</v>
      </c>
      <c r="E552" s="388">
        <v>7.03</v>
      </c>
    </row>
    <row r="553" spans="4:5" x14ac:dyDescent="0.3">
      <c r="D553" s="388">
        <v>46.831273124387721</v>
      </c>
      <c r="E553" s="388">
        <v>10.029999999999999</v>
      </c>
    </row>
    <row r="554" spans="4:5" x14ac:dyDescent="0.3">
      <c r="D554" s="388">
        <v>44.213818790894265</v>
      </c>
      <c r="E554" s="388">
        <v>9.68</v>
      </c>
    </row>
    <row r="555" spans="4:5" x14ac:dyDescent="0.3">
      <c r="D555" s="388">
        <v>40.62821937512998</v>
      </c>
      <c r="E555" s="388">
        <v>9.94</v>
      </c>
    </row>
    <row r="556" spans="4:5" x14ac:dyDescent="0.3">
      <c r="D556" s="388">
        <v>39.213349301161117</v>
      </c>
      <c r="E556" s="388">
        <v>10.130000000000001</v>
      </c>
    </row>
    <row r="557" spans="4:5" x14ac:dyDescent="0.3">
      <c r="D557" s="388">
        <v>35.744189933163817</v>
      </c>
      <c r="E557" s="388">
        <v>9.89</v>
      </c>
    </row>
    <row r="558" spans="4:5" x14ac:dyDescent="0.3">
      <c r="D558" s="388">
        <v>39.092074612168034</v>
      </c>
      <c r="E558" s="388">
        <v>10.029999999999999</v>
      </c>
    </row>
    <row r="559" spans="4:5" x14ac:dyDescent="0.3">
      <c r="D559" s="388">
        <v>35.869913124041723</v>
      </c>
      <c r="E559" s="388">
        <v>10.44</v>
      </c>
    </row>
    <row r="560" spans="4:5" x14ac:dyDescent="0.3">
      <c r="D560" s="388">
        <v>45.154508571969501</v>
      </c>
      <c r="E560" s="388">
        <v>10.37</v>
      </c>
    </row>
    <row r="561" spans="4:5" x14ac:dyDescent="0.3">
      <c r="D561" s="388">
        <v>33.726028135150813</v>
      </c>
      <c r="E561" s="388">
        <v>10.69</v>
      </c>
    </row>
    <row r="562" spans="4:5" x14ac:dyDescent="0.3">
      <c r="D562" s="388">
        <v>37.581722769860683</v>
      </c>
      <c r="E562" s="388">
        <v>11.05</v>
      </c>
    </row>
    <row r="563" spans="4:5" x14ac:dyDescent="0.3">
      <c r="D563" s="388">
        <v>33.97547616101123</v>
      </c>
      <c r="E563" s="388">
        <v>9.9499999999999993</v>
      </c>
    </row>
    <row r="564" spans="4:5" x14ac:dyDescent="0.3">
      <c r="D564" s="388">
        <v>36.6237903811937</v>
      </c>
      <c r="E564" s="388">
        <v>6.95</v>
      </c>
    </row>
    <row r="565" spans="4:5" x14ac:dyDescent="0.3">
      <c r="D565" s="388">
        <v>46.706366785524679</v>
      </c>
      <c r="E565" s="388">
        <v>6.22</v>
      </c>
    </row>
    <row r="566" spans="4:5" x14ac:dyDescent="0.3">
      <c r="D566" s="388">
        <v>51.161133960267662</v>
      </c>
      <c r="E566" s="388">
        <v>6.24</v>
      </c>
    </row>
    <row r="567" spans="4:5" x14ac:dyDescent="0.3">
      <c r="D567" s="388">
        <v>38.705938880675198</v>
      </c>
      <c r="E567" s="388">
        <v>11.45</v>
      </c>
    </row>
    <row r="568" spans="4:5" x14ac:dyDescent="0.3">
      <c r="D568" s="388">
        <v>37.700104994365169</v>
      </c>
      <c r="E568" s="388">
        <v>10.59</v>
      </c>
    </row>
    <row r="569" spans="4:5" x14ac:dyDescent="0.3">
      <c r="D569" s="388">
        <v>40.787373804601977</v>
      </c>
      <c r="E569" s="388">
        <v>9.9600000000000009</v>
      </c>
    </row>
    <row r="570" spans="4:5" x14ac:dyDescent="0.3">
      <c r="D570" s="388">
        <v>38.31521463180114</v>
      </c>
      <c r="E570" s="388">
        <v>10.16</v>
      </c>
    </row>
    <row r="571" spans="4:5" x14ac:dyDescent="0.3">
      <c r="D571" s="388">
        <v>53.741768254496115</v>
      </c>
      <c r="E571" s="388">
        <v>9.0299999999999994</v>
      </c>
    </row>
    <row r="572" spans="4:5" x14ac:dyDescent="0.3">
      <c r="D572" s="388">
        <v>35.622325769695152</v>
      </c>
      <c r="E572" s="388">
        <v>11.25</v>
      </c>
    </row>
    <row r="573" spans="4:5" x14ac:dyDescent="0.3">
      <c r="D573" s="388">
        <v>38.736444783343245</v>
      </c>
      <c r="E573" s="388">
        <v>10.36</v>
      </c>
    </row>
    <row r="574" spans="4:5" x14ac:dyDescent="0.3">
      <c r="D574" s="388">
        <v>51.749611487538573</v>
      </c>
      <c r="E574" s="388">
        <v>8.94</v>
      </c>
    </row>
    <row r="575" spans="4:5" x14ac:dyDescent="0.3">
      <c r="D575" s="388">
        <v>48.063862570463257</v>
      </c>
      <c r="E575" s="388">
        <v>9.07</v>
      </c>
    </row>
    <row r="576" spans="4:5" x14ac:dyDescent="0.3">
      <c r="D576" s="388">
        <v>42.65560325486274</v>
      </c>
      <c r="E576" s="388">
        <v>10.99</v>
      </c>
    </row>
    <row r="577" spans="4:5" x14ac:dyDescent="0.3">
      <c r="D577" s="388">
        <v>54.277966139792142</v>
      </c>
      <c r="E577" s="388">
        <v>8.89</v>
      </c>
    </row>
    <row r="578" spans="4:5" x14ac:dyDescent="0.3">
      <c r="D578" s="388">
        <v>45.877332494464056</v>
      </c>
      <c r="E578" s="388">
        <v>10.09</v>
      </c>
    </row>
    <row r="579" spans="4:5" x14ac:dyDescent="0.3">
      <c r="D579" s="388">
        <v>53.320831760104291</v>
      </c>
      <c r="E579" s="388">
        <v>9.92</v>
      </c>
    </row>
    <row r="580" spans="4:5" x14ac:dyDescent="0.3">
      <c r="D580" s="388">
        <v>39.449437896974885</v>
      </c>
      <c r="E580" s="388">
        <v>10.65</v>
      </c>
    </row>
    <row r="581" spans="4:5" x14ac:dyDescent="0.3">
      <c r="D581" s="388">
        <v>51.04841369931367</v>
      </c>
      <c r="E581" s="388">
        <v>9.9600000000000009</v>
      </c>
    </row>
    <row r="582" spans="4:5" x14ac:dyDescent="0.3">
      <c r="D582" s="388">
        <v>40.825459178954048</v>
      </c>
      <c r="E582" s="388">
        <v>11.65</v>
      </c>
    </row>
    <row r="583" spans="4:5" x14ac:dyDescent="0.3">
      <c r="D583" s="388">
        <v>40.250572536736456</v>
      </c>
      <c r="E583" s="388">
        <v>9.02</v>
      </c>
    </row>
    <row r="584" spans="4:5" x14ac:dyDescent="0.3">
      <c r="D584" s="388">
        <v>45.687321546827413</v>
      </c>
      <c r="E584" s="388">
        <v>10.72</v>
      </c>
    </row>
    <row r="585" spans="4:5" x14ac:dyDescent="0.3">
      <c r="D585" s="388">
        <v>34.645326562764424</v>
      </c>
      <c r="E585" s="388">
        <v>11.09</v>
      </c>
    </row>
    <row r="586" spans="4:5" x14ac:dyDescent="0.3">
      <c r="D586" s="388">
        <v>36.912287363989854</v>
      </c>
      <c r="E586" s="388">
        <v>10.42</v>
      </c>
    </row>
    <row r="587" spans="4:5" x14ac:dyDescent="0.3">
      <c r="D587" s="388">
        <v>42.276825246598492</v>
      </c>
      <c r="E587" s="388">
        <v>9.64</v>
      </c>
    </row>
    <row r="588" spans="4:5" x14ac:dyDescent="0.3">
      <c r="D588" s="388">
        <v>42.371171466997325</v>
      </c>
      <c r="E588" s="388">
        <v>9.09</v>
      </c>
    </row>
    <row r="589" spans="4:5" x14ac:dyDescent="0.3">
      <c r="D589" s="388">
        <v>39.816626886314012</v>
      </c>
      <c r="E589" s="388">
        <v>10.119999999999999</v>
      </c>
    </row>
    <row r="590" spans="4:5" x14ac:dyDescent="0.3">
      <c r="D590" s="388">
        <v>40.944965081423177</v>
      </c>
      <c r="E590" s="388">
        <v>10.220000000000001</v>
      </c>
    </row>
    <row r="591" spans="4:5" x14ac:dyDescent="0.3">
      <c r="D591" s="388">
        <v>68.940376534560727</v>
      </c>
      <c r="E591" s="388">
        <v>8</v>
      </c>
    </row>
    <row r="592" spans="4:5" x14ac:dyDescent="0.3">
      <c r="D592" s="388">
        <v>34.245136784069899</v>
      </c>
      <c r="E592" s="388">
        <v>10.11</v>
      </c>
    </row>
    <row r="593" spans="4:5" x14ac:dyDescent="0.3">
      <c r="D593" s="388">
        <v>42.565248349743378</v>
      </c>
      <c r="E593" s="388">
        <v>9.84</v>
      </c>
    </row>
    <row r="594" spans="4:5" x14ac:dyDescent="0.3">
      <c r="D594" s="388">
        <v>52.700338178062751</v>
      </c>
      <c r="E594" s="388">
        <v>9.8699999999999992</v>
      </c>
    </row>
    <row r="595" spans="4:5" x14ac:dyDescent="0.3">
      <c r="D595" s="388">
        <v>37.88406029506843</v>
      </c>
      <c r="E595" s="388">
        <v>10.31</v>
      </c>
    </row>
    <row r="596" spans="4:5" x14ac:dyDescent="0.3">
      <c r="D596" s="388">
        <v>50.336432774744083</v>
      </c>
      <c r="E596" s="388">
        <v>9.3699999999999992</v>
      </c>
    </row>
    <row r="597" spans="4:5" x14ac:dyDescent="0.3">
      <c r="D597" s="388">
        <v>41.666573462419365</v>
      </c>
      <c r="E597" s="388">
        <v>5.33</v>
      </c>
    </row>
    <row r="598" spans="4:5" x14ac:dyDescent="0.3">
      <c r="D598" s="388">
        <v>47.571734044717246</v>
      </c>
      <c r="E598" s="388">
        <v>9.5399999999999991</v>
      </c>
    </row>
    <row r="599" spans="4:5" x14ac:dyDescent="0.3">
      <c r="D599" s="388">
        <v>44.402573440941566</v>
      </c>
      <c r="E599" s="388">
        <v>9.39</v>
      </c>
    </row>
    <row r="600" spans="4:5" x14ac:dyDescent="0.3">
      <c r="D600" s="388">
        <v>44.201231046021967</v>
      </c>
      <c r="E600" s="388">
        <v>10.95</v>
      </c>
    </row>
    <row r="601" spans="4:5" x14ac:dyDescent="0.3">
      <c r="D601" s="388">
        <v>47.18115858306804</v>
      </c>
      <c r="E601" s="388">
        <v>9.43</v>
      </c>
    </row>
    <row r="602" spans="4:5" x14ac:dyDescent="0.3">
      <c r="D602" s="388">
        <v>38.728133801568184</v>
      </c>
      <c r="E602" s="388">
        <v>10.26</v>
      </c>
    </row>
    <row r="603" spans="4:5" x14ac:dyDescent="0.3">
      <c r="D603" s="388">
        <v>36.192742081332007</v>
      </c>
      <c r="E603" s="388">
        <v>9.74</v>
      </c>
    </row>
    <row r="604" spans="4:5" x14ac:dyDescent="0.3">
      <c r="D604" s="388">
        <v>41.615784902684169</v>
      </c>
      <c r="E604" s="388">
        <v>11.1</v>
      </c>
    </row>
    <row r="605" spans="4:5" x14ac:dyDescent="0.3">
      <c r="D605" s="388">
        <v>46.555511556232439</v>
      </c>
      <c r="E605" s="388">
        <v>9.07</v>
      </c>
    </row>
    <row r="606" spans="4:5" x14ac:dyDescent="0.3">
      <c r="D606" s="388">
        <v>38.870873569732311</v>
      </c>
      <c r="E606" s="388">
        <v>5.66</v>
      </c>
    </row>
    <row r="607" spans="4:5" x14ac:dyDescent="0.3">
      <c r="D607" s="388">
        <v>51.291267605801565</v>
      </c>
      <c r="E607" s="388">
        <v>9.9700000000000006</v>
      </c>
    </row>
    <row r="608" spans="4:5" x14ac:dyDescent="0.3">
      <c r="D608" s="388">
        <v>37.324688001951486</v>
      </c>
      <c r="E608" s="388">
        <v>10.26</v>
      </c>
    </row>
    <row r="609" spans="4:5" x14ac:dyDescent="0.3">
      <c r="D609" s="388">
        <v>41.977174759335327</v>
      </c>
      <c r="E609" s="388">
        <v>10.029999999999999</v>
      </c>
    </row>
    <row r="610" spans="4:5" x14ac:dyDescent="0.3">
      <c r="D610" s="388">
        <v>49.592370919740233</v>
      </c>
      <c r="E610" s="388">
        <v>9.59</v>
      </c>
    </row>
    <row r="611" spans="4:5" x14ac:dyDescent="0.3">
      <c r="D611" s="388">
        <v>35.540909486034131</v>
      </c>
      <c r="E611" s="388">
        <v>10.14</v>
      </c>
    </row>
    <row r="612" spans="4:5" x14ac:dyDescent="0.3">
      <c r="D612" s="388">
        <v>38.201287464985114</v>
      </c>
      <c r="E612" s="388">
        <v>9.65</v>
      </c>
    </row>
    <row r="613" spans="4:5" x14ac:dyDescent="0.3">
      <c r="D613" s="388">
        <v>54.807859659458856</v>
      </c>
      <c r="E613" s="388">
        <v>6.09</v>
      </c>
    </row>
    <row r="614" spans="4:5" x14ac:dyDescent="0.3">
      <c r="D614" s="388">
        <v>46.092808792918213</v>
      </c>
      <c r="E614" s="388">
        <v>9.18</v>
      </c>
    </row>
    <row r="615" spans="4:5" x14ac:dyDescent="0.3">
      <c r="D615" s="388">
        <v>43.727442559592774</v>
      </c>
      <c r="E615" s="388">
        <v>10.83</v>
      </c>
    </row>
    <row r="616" spans="4:5" x14ac:dyDescent="0.3">
      <c r="D616" s="388">
        <v>41.748339229476898</v>
      </c>
      <c r="E616" s="388">
        <v>9.61</v>
      </c>
    </row>
    <row r="617" spans="4:5" x14ac:dyDescent="0.3">
      <c r="D617" s="388">
        <v>38.630181542924831</v>
      </c>
      <c r="E617" s="388">
        <v>10.050000000000001</v>
      </c>
    </row>
    <row r="618" spans="4:5" x14ac:dyDescent="0.3">
      <c r="D618" s="388">
        <v>40.210005634534156</v>
      </c>
      <c r="E618" s="388">
        <v>10.02</v>
      </c>
    </row>
    <row r="619" spans="4:5" x14ac:dyDescent="0.3">
      <c r="D619" s="388">
        <v>40.697399322209094</v>
      </c>
      <c r="E619" s="388">
        <v>10.34</v>
      </c>
    </row>
    <row r="620" spans="4:5" x14ac:dyDescent="0.3">
      <c r="D620" s="388">
        <v>44.229012932147867</v>
      </c>
      <c r="E620" s="388">
        <v>9.89</v>
      </c>
    </row>
    <row r="621" spans="4:5" x14ac:dyDescent="0.3">
      <c r="D621" s="388">
        <v>42.870975164512068</v>
      </c>
      <c r="E621" s="388">
        <v>10.51</v>
      </c>
    </row>
    <row r="622" spans="4:5" x14ac:dyDescent="0.3">
      <c r="D622" s="388">
        <v>39.375949438466861</v>
      </c>
      <c r="E622" s="388">
        <v>10.42</v>
      </c>
    </row>
    <row r="623" spans="4:5" x14ac:dyDescent="0.3">
      <c r="D623" s="388">
        <v>45.695113999752664</v>
      </c>
      <c r="E623" s="388">
        <v>11.01</v>
      </c>
    </row>
    <row r="624" spans="4:5" x14ac:dyDescent="0.3">
      <c r="D624" s="388">
        <v>36.610948181713177</v>
      </c>
      <c r="E624" s="388">
        <v>10.67</v>
      </c>
    </row>
    <row r="625" spans="4:5" x14ac:dyDescent="0.3">
      <c r="D625" s="388">
        <v>59.082561577771088</v>
      </c>
      <c r="E625" s="388">
        <v>5.69</v>
      </c>
    </row>
    <row r="626" spans="4:5" x14ac:dyDescent="0.3">
      <c r="D626" s="388">
        <v>27.157347992148622</v>
      </c>
      <c r="E626" s="388">
        <v>5.57</v>
      </c>
    </row>
    <row r="627" spans="4:5" x14ac:dyDescent="0.3">
      <c r="D627" s="388">
        <v>33.524661840469754</v>
      </c>
      <c r="E627" s="388">
        <v>10.9</v>
      </c>
    </row>
    <row r="628" spans="4:5" x14ac:dyDescent="0.3">
      <c r="D628" s="388">
        <v>40.37704083231197</v>
      </c>
      <c r="E628" s="388">
        <v>9.5</v>
      </c>
    </row>
    <row r="629" spans="4:5" x14ac:dyDescent="0.3">
      <c r="D629" s="388">
        <v>43.068153982674936</v>
      </c>
      <c r="E629" s="388">
        <v>10.62</v>
      </c>
    </row>
    <row r="630" spans="4:5" x14ac:dyDescent="0.3">
      <c r="D630" s="388">
        <v>40.288097620946012</v>
      </c>
      <c r="E630" s="388">
        <v>9.64</v>
      </c>
    </row>
    <row r="631" spans="4:5" x14ac:dyDescent="0.3">
      <c r="D631" s="388">
        <v>23.342473077021737</v>
      </c>
      <c r="E631" s="388">
        <v>12.09</v>
      </c>
    </row>
    <row r="632" spans="4:5" x14ac:dyDescent="0.3">
      <c r="D632" s="388">
        <v>39.274461369494503</v>
      </c>
      <c r="E632" s="388">
        <v>10.8</v>
      </c>
    </row>
    <row r="633" spans="4:5" x14ac:dyDescent="0.3">
      <c r="D633" s="388">
        <v>44.950164027509558</v>
      </c>
      <c r="E633" s="388">
        <v>11.1</v>
      </c>
    </row>
    <row r="634" spans="4:5" x14ac:dyDescent="0.3">
      <c r="D634" s="388">
        <v>37.67806612549488</v>
      </c>
      <c r="E634" s="388">
        <v>10.72</v>
      </c>
    </row>
    <row r="635" spans="4:5" x14ac:dyDescent="0.3">
      <c r="D635" s="388">
        <v>34.056294530377343</v>
      </c>
      <c r="E635" s="388">
        <v>11.33</v>
      </c>
    </row>
    <row r="636" spans="4:5" x14ac:dyDescent="0.3">
      <c r="D636" s="388">
        <v>33.263852574975544</v>
      </c>
      <c r="E636" s="388">
        <v>11.73</v>
      </c>
    </row>
    <row r="637" spans="4:5" x14ac:dyDescent="0.3">
      <c r="D637" s="388">
        <v>38.948929152661847</v>
      </c>
      <c r="E637" s="388">
        <v>5.22</v>
      </c>
    </row>
    <row r="638" spans="4:5" x14ac:dyDescent="0.3">
      <c r="D638" s="388">
        <v>43.079575995702029</v>
      </c>
      <c r="E638" s="388">
        <v>5.38</v>
      </c>
    </row>
    <row r="639" spans="4:5" x14ac:dyDescent="0.3">
      <c r="D639" s="388">
        <v>52.153916044936373</v>
      </c>
      <c r="E639" s="388">
        <v>9.8800000000000008</v>
      </c>
    </row>
    <row r="640" spans="4:5" x14ac:dyDescent="0.3">
      <c r="D640" s="388">
        <v>46.737197146414836</v>
      </c>
      <c r="E640" s="388">
        <v>10.86</v>
      </c>
    </row>
    <row r="641" spans="4:5" x14ac:dyDescent="0.3">
      <c r="D641" s="388">
        <v>56.150105774562498</v>
      </c>
      <c r="E641" s="388">
        <v>10.32</v>
      </c>
    </row>
    <row r="642" spans="4:5" x14ac:dyDescent="0.3">
      <c r="D642" s="388">
        <v>38.732210030708757</v>
      </c>
      <c r="E642" s="388">
        <v>10.62</v>
      </c>
    </row>
    <row r="643" spans="4:5" x14ac:dyDescent="0.3">
      <c r="D643" s="388">
        <v>53.497707852156744</v>
      </c>
      <c r="E643" s="388">
        <v>10.69</v>
      </c>
    </row>
    <row r="644" spans="4:5" x14ac:dyDescent="0.3">
      <c r="D644" s="388">
        <v>40.506475007609474</v>
      </c>
      <c r="E644" s="388">
        <v>11.26</v>
      </c>
    </row>
    <row r="645" spans="4:5" x14ac:dyDescent="0.3">
      <c r="D645" s="388">
        <v>43.068380483364678</v>
      </c>
      <c r="E645" s="388">
        <v>10.38</v>
      </c>
    </row>
    <row r="646" spans="4:5" x14ac:dyDescent="0.3">
      <c r="D646" s="388">
        <v>40.950723096418173</v>
      </c>
      <c r="E646" s="388">
        <v>9.67</v>
      </c>
    </row>
    <row r="647" spans="4:5" x14ac:dyDescent="0.3">
      <c r="D647" s="388">
        <v>44.484933824398283</v>
      </c>
      <c r="E647" s="388">
        <v>11.19</v>
      </c>
    </row>
    <row r="648" spans="4:5" x14ac:dyDescent="0.3">
      <c r="D648" s="388">
        <v>37.472499156796289</v>
      </c>
      <c r="E648" s="388">
        <v>4.05</v>
      </c>
    </row>
    <row r="649" spans="4:5" x14ac:dyDescent="0.3">
      <c r="D649" s="388">
        <v>47.695159905899487</v>
      </c>
      <c r="E649" s="388">
        <v>10.63</v>
      </c>
    </row>
    <row r="650" spans="4:5" x14ac:dyDescent="0.3">
      <c r="D650" s="388">
        <v>37.636436600572921</v>
      </c>
      <c r="E650" s="388">
        <v>11.28</v>
      </c>
    </row>
    <row r="651" spans="4:5" x14ac:dyDescent="0.3">
      <c r="D651" s="388">
        <v>35.962453185384945</v>
      </c>
      <c r="E651" s="388">
        <v>12.57</v>
      </c>
    </row>
    <row r="652" spans="4:5" x14ac:dyDescent="0.3">
      <c r="D652" s="388">
        <v>45.496170127511967</v>
      </c>
      <c r="E652" s="388">
        <v>10.63</v>
      </c>
    </row>
    <row r="653" spans="4:5" x14ac:dyDescent="0.3">
      <c r="D653" s="388">
        <v>36.339746683948235</v>
      </c>
      <c r="E653" s="388">
        <v>10.27</v>
      </c>
    </row>
    <row r="654" spans="4:5" x14ac:dyDescent="0.3">
      <c r="D654" s="388">
        <v>44.53765892875083</v>
      </c>
      <c r="E654" s="388">
        <v>10.99</v>
      </c>
    </row>
    <row r="655" spans="4:5" x14ac:dyDescent="0.3">
      <c r="D655" s="388">
        <v>39.790673960316738</v>
      </c>
      <c r="E655" s="388">
        <v>11.86</v>
      </c>
    </row>
    <row r="656" spans="4:5" x14ac:dyDescent="0.3">
      <c r="D656" s="388">
        <v>54.718256711284837</v>
      </c>
      <c r="E656" s="388">
        <v>10.82</v>
      </c>
    </row>
    <row r="657" spans="4:5" x14ac:dyDescent="0.3">
      <c r="D657" s="388">
        <v>40.410952911908481</v>
      </c>
      <c r="E657" s="388">
        <v>12.18</v>
      </c>
    </row>
    <row r="658" spans="4:5" x14ac:dyDescent="0.3">
      <c r="D658" s="388">
        <v>46.405529908428335</v>
      </c>
      <c r="E658" s="388">
        <v>10.199999999999999</v>
      </c>
    </row>
    <row r="659" spans="4:5" x14ac:dyDescent="0.3">
      <c r="D659" s="388">
        <v>31.577613367949933</v>
      </c>
      <c r="E659" s="388">
        <v>11.92</v>
      </c>
    </row>
    <row r="660" spans="4:5" x14ac:dyDescent="0.3">
      <c r="D660" s="388">
        <v>50.991238803589162</v>
      </c>
      <c r="E660" s="388">
        <v>9.1300000000000008</v>
      </c>
    </row>
    <row r="661" spans="4:5" x14ac:dyDescent="0.3">
      <c r="D661" s="388">
        <v>36.934208203362331</v>
      </c>
      <c r="E661" s="388">
        <v>12.12</v>
      </c>
    </row>
    <row r="662" spans="4:5" x14ac:dyDescent="0.3">
      <c r="D662" s="388">
        <v>39.007284988397075</v>
      </c>
      <c r="E662" s="388">
        <v>10.84</v>
      </c>
    </row>
    <row r="663" spans="4:5" x14ac:dyDescent="0.3">
      <c r="D663" s="388">
        <v>34.276846188185147</v>
      </c>
      <c r="E663" s="388">
        <v>11.19</v>
      </c>
    </row>
    <row r="664" spans="4:5" x14ac:dyDescent="0.3">
      <c r="D664" s="388">
        <v>38.696705764250837</v>
      </c>
      <c r="E664" s="388">
        <v>10.83</v>
      </c>
    </row>
    <row r="665" spans="4:5" x14ac:dyDescent="0.3">
      <c r="D665" s="388">
        <v>38.783340605805101</v>
      </c>
      <c r="E665" s="388">
        <v>11.08</v>
      </c>
    </row>
    <row r="666" spans="4:5" x14ac:dyDescent="0.3">
      <c r="D666" s="388">
        <v>49.158638195598634</v>
      </c>
      <c r="E666" s="388">
        <v>6.94</v>
      </c>
    </row>
    <row r="667" spans="4:5" x14ac:dyDescent="0.3">
      <c r="D667" s="388">
        <v>38.627795282669283</v>
      </c>
      <c r="E667" s="388">
        <v>12.18</v>
      </c>
    </row>
    <row r="668" spans="4:5" x14ac:dyDescent="0.3">
      <c r="D668" s="388">
        <v>34.942006193886982</v>
      </c>
      <c r="E668" s="388">
        <v>11.93</v>
      </c>
    </row>
    <row r="669" spans="4:5" x14ac:dyDescent="0.3">
      <c r="D669" s="388">
        <v>33.756570033211261</v>
      </c>
      <c r="E669" s="388">
        <v>10.78</v>
      </c>
    </row>
    <row r="670" spans="4:5" x14ac:dyDescent="0.3">
      <c r="D670" s="388">
        <v>27.5355898638669</v>
      </c>
      <c r="E670" s="388">
        <v>12.66</v>
      </c>
    </row>
    <row r="671" spans="4:5" x14ac:dyDescent="0.3">
      <c r="D671" s="388">
        <v>35.75126616017738</v>
      </c>
      <c r="E671" s="388">
        <v>11.46</v>
      </c>
    </row>
    <row r="672" spans="4:5" x14ac:dyDescent="0.3">
      <c r="D672" s="388">
        <v>40.801515533199897</v>
      </c>
      <c r="E672" s="388">
        <v>11.14</v>
      </c>
    </row>
    <row r="673" spans="4:5" x14ac:dyDescent="0.3">
      <c r="D673" s="388">
        <v>35.493090912909096</v>
      </c>
      <c r="E673" s="388">
        <v>10.99</v>
      </c>
    </row>
    <row r="674" spans="4:5" x14ac:dyDescent="0.3">
      <c r="D674" s="388">
        <v>42.120638201208877</v>
      </c>
      <c r="E674" s="388">
        <v>10.37</v>
      </c>
    </row>
    <row r="675" spans="4:5" x14ac:dyDescent="0.3">
      <c r="D675" s="388">
        <v>42.223162225183643</v>
      </c>
      <c r="E675" s="388">
        <v>11.99</v>
      </c>
    </row>
    <row r="676" spans="4:5" x14ac:dyDescent="0.3">
      <c r="D676" s="388">
        <v>35.090980186838408</v>
      </c>
      <c r="E676" s="388">
        <v>5.74</v>
      </c>
    </row>
    <row r="677" spans="4:5" x14ac:dyDescent="0.3">
      <c r="D677" s="388">
        <v>38.166150524109618</v>
      </c>
      <c r="E677" s="388">
        <v>11.81</v>
      </c>
    </row>
    <row r="678" spans="4:5" x14ac:dyDescent="0.3">
      <c r="D678" s="388">
        <v>33.121576049534312</v>
      </c>
      <c r="E678" s="388">
        <v>10.77</v>
      </c>
    </row>
    <row r="679" spans="4:5" x14ac:dyDescent="0.3">
      <c r="D679" s="388">
        <v>41.511618506568432</v>
      </c>
      <c r="E679" s="388">
        <v>10.43</v>
      </c>
    </row>
    <row r="680" spans="4:5" x14ac:dyDescent="0.3">
      <c r="D680" s="388">
        <v>41.909521803159123</v>
      </c>
      <c r="E680" s="388">
        <v>10.61</v>
      </c>
    </row>
    <row r="681" spans="4:5" x14ac:dyDescent="0.3">
      <c r="D681" s="388">
        <v>41.802998400408967</v>
      </c>
      <c r="E681" s="388">
        <v>11.61</v>
      </c>
    </row>
    <row r="682" spans="4:5" x14ac:dyDescent="0.3">
      <c r="D682" s="388">
        <v>47.47378730005871</v>
      </c>
      <c r="E682" s="388">
        <v>9.82</v>
      </c>
    </row>
    <row r="683" spans="4:5" x14ac:dyDescent="0.3">
      <c r="D683" s="388">
        <v>35.585515735847594</v>
      </c>
      <c r="E683" s="388">
        <v>10.72</v>
      </c>
    </row>
    <row r="684" spans="4:5" x14ac:dyDescent="0.3">
      <c r="D684" s="388">
        <v>38.563490517267475</v>
      </c>
      <c r="E684" s="388">
        <v>10.82</v>
      </c>
    </row>
    <row r="685" spans="4:5" x14ac:dyDescent="0.3">
      <c r="D685" s="388">
        <v>33.819345135410273</v>
      </c>
      <c r="E685" s="388">
        <v>12.18</v>
      </c>
    </row>
    <row r="686" spans="4:5" x14ac:dyDescent="0.3">
      <c r="D686" s="388">
        <v>41.655748862628158</v>
      </c>
      <c r="E686" s="388">
        <v>11.69</v>
      </c>
    </row>
    <row r="687" spans="4:5" x14ac:dyDescent="0.3">
      <c r="D687" s="388">
        <v>61.565938738343789</v>
      </c>
      <c r="E687" s="388">
        <v>6.72</v>
      </c>
    </row>
    <row r="688" spans="4:5" x14ac:dyDescent="0.3">
      <c r="D688" s="388">
        <v>37.965417211349433</v>
      </c>
      <c r="E688" s="388">
        <v>5.0999999999999996</v>
      </c>
    </row>
    <row r="689" spans="4:5" x14ac:dyDescent="0.3">
      <c r="D689" s="388">
        <v>37.025173374213729</v>
      </c>
      <c r="E689" s="388">
        <v>11.37</v>
      </c>
    </row>
    <row r="690" spans="4:5" x14ac:dyDescent="0.3">
      <c r="D690" s="388">
        <v>43.203515363959781</v>
      </c>
      <c r="E690" s="388">
        <v>10.58</v>
      </c>
    </row>
    <row r="691" spans="4:5" x14ac:dyDescent="0.3">
      <c r="D691" s="388">
        <v>51.745394417933028</v>
      </c>
      <c r="E691" s="388">
        <v>9.75</v>
      </c>
    </row>
    <row r="692" spans="4:5" x14ac:dyDescent="0.3">
      <c r="D692" s="388">
        <v>35.094205479911423</v>
      </c>
      <c r="E692" s="388">
        <v>11.55</v>
      </c>
    </row>
    <row r="693" spans="4:5" x14ac:dyDescent="0.3">
      <c r="D693" s="388">
        <v>40.469675747207589</v>
      </c>
      <c r="E693" s="388">
        <v>9.8800000000000008</v>
      </c>
    </row>
    <row r="694" spans="4:5" x14ac:dyDescent="0.3">
      <c r="D694" s="388">
        <v>36.674798720706463</v>
      </c>
      <c r="E694" s="388">
        <v>11.17</v>
      </c>
    </row>
    <row r="695" spans="4:5" x14ac:dyDescent="0.3">
      <c r="D695" s="388">
        <v>40.399397290372249</v>
      </c>
      <c r="E695" s="388">
        <v>7.03</v>
      </c>
    </row>
    <row r="696" spans="4:5" x14ac:dyDescent="0.3">
      <c r="D696" s="388">
        <v>39.784139482641095</v>
      </c>
      <c r="E696" s="388">
        <v>11.53</v>
      </c>
    </row>
    <row r="697" spans="4:5" x14ac:dyDescent="0.3">
      <c r="D697" s="388">
        <v>36.685498330707141</v>
      </c>
      <c r="E697" s="388">
        <v>11.42</v>
      </c>
    </row>
    <row r="698" spans="4:5" x14ac:dyDescent="0.3">
      <c r="D698" s="388">
        <v>42.995183449759693</v>
      </c>
      <c r="E698" s="388">
        <v>9.1</v>
      </c>
    </row>
    <row r="699" spans="4:5" x14ac:dyDescent="0.3">
      <c r="D699" s="388">
        <v>44.602106136208754</v>
      </c>
      <c r="E699" s="388">
        <v>10.6</v>
      </c>
    </row>
    <row r="700" spans="4:5" x14ac:dyDescent="0.3">
      <c r="D700" s="388">
        <v>48.224473999479031</v>
      </c>
      <c r="E700" s="388">
        <v>10.26</v>
      </c>
    </row>
    <row r="701" spans="4:5" x14ac:dyDescent="0.3">
      <c r="D701" s="388">
        <v>46.229457668715078</v>
      </c>
      <c r="E701" s="388">
        <v>10.38</v>
      </c>
    </row>
    <row r="702" spans="4:5" x14ac:dyDescent="0.3">
      <c r="D702" s="388">
        <v>45.589666649765896</v>
      </c>
      <c r="E702" s="388">
        <v>11.67</v>
      </c>
    </row>
    <row r="703" spans="4:5" x14ac:dyDescent="0.3">
      <c r="D703" s="388">
        <v>43.665805696319524</v>
      </c>
      <c r="E703" s="388">
        <v>7.63</v>
      </c>
    </row>
    <row r="704" spans="4:5" x14ac:dyDescent="0.3">
      <c r="D704" s="388">
        <v>40.251493746359017</v>
      </c>
      <c r="E704" s="388">
        <v>10.97</v>
      </c>
    </row>
    <row r="705" spans="4:5" x14ac:dyDescent="0.3">
      <c r="D705" s="388">
        <v>47.202461275208798</v>
      </c>
      <c r="E705" s="388">
        <v>11.4</v>
      </c>
    </row>
    <row r="706" spans="4:5" x14ac:dyDescent="0.3">
      <c r="D706" s="388">
        <v>49.350053568037168</v>
      </c>
      <c r="E706" s="388">
        <v>10.59</v>
      </c>
    </row>
    <row r="707" spans="4:5" x14ac:dyDescent="0.3">
      <c r="D707" s="388">
        <v>40.794677540333225</v>
      </c>
      <c r="E707" s="388">
        <v>11.37</v>
      </c>
    </row>
    <row r="708" spans="4:5" x14ac:dyDescent="0.3">
      <c r="D708" s="388">
        <v>47.780908542573911</v>
      </c>
      <c r="E708" s="388">
        <v>10.89</v>
      </c>
    </row>
    <row r="709" spans="4:5" x14ac:dyDescent="0.3">
      <c r="D709" s="388">
        <v>42.410835596852564</v>
      </c>
      <c r="E709" s="388">
        <v>10.62</v>
      </c>
    </row>
    <row r="710" spans="4:5" x14ac:dyDescent="0.3">
      <c r="D710" s="388">
        <v>40.371346714062597</v>
      </c>
      <c r="E710" s="388">
        <v>11.31</v>
      </c>
    </row>
    <row r="711" spans="4:5" x14ac:dyDescent="0.3">
      <c r="D711" s="388">
        <v>41.224946129865955</v>
      </c>
      <c r="E711" s="388">
        <v>10.78</v>
      </c>
    </row>
    <row r="712" spans="4:5" x14ac:dyDescent="0.3">
      <c r="D712" s="388">
        <v>41.25817325323532</v>
      </c>
      <c r="E712" s="388">
        <v>10.71</v>
      </c>
    </row>
    <row r="713" spans="4:5" x14ac:dyDescent="0.3">
      <c r="D713" s="388">
        <v>38.090160327345217</v>
      </c>
      <c r="E713" s="388">
        <v>5.64</v>
      </c>
    </row>
    <row r="714" spans="4:5" x14ac:dyDescent="0.3">
      <c r="D714" s="388">
        <v>42.862423464394517</v>
      </c>
      <c r="E714" s="388">
        <v>10.51</v>
      </c>
    </row>
    <row r="715" spans="4:5" x14ac:dyDescent="0.3">
      <c r="D715" s="388">
        <v>45.327300147018796</v>
      </c>
      <c r="E715" s="388">
        <v>10.84</v>
      </c>
    </row>
    <row r="716" spans="4:5" x14ac:dyDescent="0.3">
      <c r="D716" s="388">
        <v>44.039846146874368</v>
      </c>
      <c r="E716" s="388">
        <v>11.22</v>
      </c>
    </row>
    <row r="717" spans="4:5" x14ac:dyDescent="0.3">
      <c r="D717" s="388">
        <v>50.092081942073492</v>
      </c>
      <c r="E717" s="388">
        <v>9.69</v>
      </c>
    </row>
    <row r="718" spans="4:5" x14ac:dyDescent="0.3">
      <c r="D718" s="388">
        <v>53.108587412341265</v>
      </c>
      <c r="E718" s="388">
        <v>9.4600000000000009</v>
      </c>
    </row>
    <row r="719" spans="4:5" x14ac:dyDescent="0.3">
      <c r="D719" s="388">
        <v>51.476857026346778</v>
      </c>
      <c r="E719" s="388">
        <v>9.41</v>
      </c>
    </row>
    <row r="720" spans="4:5" x14ac:dyDescent="0.3">
      <c r="D720" s="388">
        <v>46.380434632661547</v>
      </c>
      <c r="E720" s="388">
        <v>11.87</v>
      </c>
    </row>
    <row r="721" spans="4:5" x14ac:dyDescent="0.3">
      <c r="D721" s="388">
        <v>47.658046670084381</v>
      </c>
      <c r="E721" s="388">
        <v>10.96</v>
      </c>
    </row>
    <row r="722" spans="4:5" x14ac:dyDescent="0.3">
      <c r="D722" s="388">
        <v>43.491436469450434</v>
      </c>
      <c r="E722" s="388">
        <v>11.08</v>
      </c>
    </row>
    <row r="723" spans="4:5" x14ac:dyDescent="0.3">
      <c r="D723" s="388">
        <v>42.619510398292974</v>
      </c>
      <c r="E723" s="388">
        <v>11.62</v>
      </c>
    </row>
    <row r="724" spans="4:5" x14ac:dyDescent="0.3">
      <c r="D724" s="388">
        <v>39.465456224028593</v>
      </c>
      <c r="E724" s="388">
        <v>10.58</v>
      </c>
    </row>
    <row r="725" spans="4:5" x14ac:dyDescent="0.3">
      <c r="D725" s="388">
        <v>45.491280531104266</v>
      </c>
      <c r="E725" s="388">
        <v>10.67</v>
      </c>
    </row>
    <row r="726" spans="4:5" x14ac:dyDescent="0.3">
      <c r="D726" s="388">
        <v>40.18784959439926</v>
      </c>
      <c r="E726" s="388">
        <v>11.08</v>
      </c>
    </row>
    <row r="727" spans="4:5" x14ac:dyDescent="0.3">
      <c r="D727" s="388">
        <v>23.956772366092835</v>
      </c>
      <c r="E727" s="388">
        <v>12.9</v>
      </c>
    </row>
    <row r="728" spans="4:5" x14ac:dyDescent="0.3">
      <c r="D728" s="388">
        <v>46.197611920433928</v>
      </c>
      <c r="E728" s="388">
        <v>10.42</v>
      </c>
    </row>
    <row r="729" spans="4:5" x14ac:dyDescent="0.3">
      <c r="D729" s="388">
        <v>49.21219140711154</v>
      </c>
      <c r="E729" s="388">
        <v>9.86</v>
      </c>
    </row>
    <row r="730" spans="4:5" x14ac:dyDescent="0.3">
      <c r="D730" s="388">
        <v>31.827565970415762</v>
      </c>
      <c r="E730" s="388">
        <v>11.2</v>
      </c>
    </row>
    <row r="731" spans="4:5" x14ac:dyDescent="0.3">
      <c r="D731" s="388">
        <v>34.9488005759845</v>
      </c>
      <c r="E731" s="388">
        <v>10.93</v>
      </c>
    </row>
    <row r="732" spans="4:5" x14ac:dyDescent="0.3">
      <c r="D732" s="388">
        <v>35.491244447086402</v>
      </c>
      <c r="E732" s="388">
        <v>11.08</v>
      </c>
    </row>
    <row r="733" spans="4:5" x14ac:dyDescent="0.3">
      <c r="D733" s="388">
        <v>42.0688670601143</v>
      </c>
      <c r="E733" s="388">
        <v>10.57</v>
      </c>
    </row>
    <row r="734" spans="4:5" x14ac:dyDescent="0.3">
      <c r="D734" s="388">
        <v>45.098705014982244</v>
      </c>
      <c r="E734" s="388">
        <v>10.31</v>
      </c>
    </row>
    <row r="735" spans="4:5" x14ac:dyDescent="0.3">
      <c r="D735" s="388">
        <v>35.362588251526731</v>
      </c>
      <c r="E735" s="388">
        <v>11.38</v>
      </c>
    </row>
    <row r="736" spans="4:5" x14ac:dyDescent="0.3">
      <c r="D736" s="388">
        <v>31.851768410769864</v>
      </c>
      <c r="E736" s="388">
        <v>12.39</v>
      </c>
    </row>
    <row r="737" spans="4:5" x14ac:dyDescent="0.3">
      <c r="D737" s="388">
        <v>38.805635260806156</v>
      </c>
      <c r="E737" s="388">
        <v>10.97</v>
      </c>
    </row>
    <row r="738" spans="4:5" x14ac:dyDescent="0.3">
      <c r="D738" s="388">
        <v>40.201011660586786</v>
      </c>
      <c r="E738" s="388">
        <v>9.39</v>
      </c>
    </row>
    <row r="739" spans="4:5" x14ac:dyDescent="0.3">
      <c r="D739" s="388">
        <v>39.817983908942871</v>
      </c>
      <c r="E739" s="388">
        <v>6.02</v>
      </c>
    </row>
    <row r="740" spans="4:5" x14ac:dyDescent="0.3">
      <c r="D740" s="388">
        <v>51.261432933413111</v>
      </c>
      <c r="E740" s="388">
        <v>7.96</v>
      </c>
    </row>
    <row r="741" spans="4:5" x14ac:dyDescent="0.3">
      <c r="D741" s="388">
        <v>47.850053229569212</v>
      </c>
      <c r="E741" s="388">
        <v>5.71</v>
      </c>
    </row>
    <row r="742" spans="4:5" x14ac:dyDescent="0.3">
      <c r="D742" s="388">
        <v>52.898149098832874</v>
      </c>
      <c r="E742" s="388">
        <v>7.74</v>
      </c>
    </row>
    <row r="743" spans="4:5" x14ac:dyDescent="0.3">
      <c r="D743" s="388">
        <v>37.541754051271433</v>
      </c>
      <c r="E743" s="388">
        <v>10.8</v>
      </c>
    </row>
    <row r="744" spans="4:5" x14ac:dyDescent="0.3">
      <c r="D744" s="388">
        <v>34.140424344431466</v>
      </c>
      <c r="E744" s="388">
        <v>11.16</v>
      </c>
    </row>
    <row r="745" spans="4:5" x14ac:dyDescent="0.3">
      <c r="D745" s="388">
        <v>45.772773313345766</v>
      </c>
      <c r="E745" s="388">
        <v>10.1</v>
      </c>
    </row>
    <row r="746" spans="4:5" x14ac:dyDescent="0.3">
      <c r="D746" s="388">
        <v>41.235234090944317</v>
      </c>
      <c r="E746" s="388">
        <v>11.71</v>
      </c>
    </row>
    <row r="747" spans="4:5" x14ac:dyDescent="0.3">
      <c r="D747" s="388">
        <v>27.844763750016497</v>
      </c>
      <c r="E747" s="388">
        <v>12.66</v>
      </c>
    </row>
    <row r="748" spans="4:5" x14ac:dyDescent="0.3">
      <c r="D748" s="388">
        <v>36.740331495445631</v>
      </c>
      <c r="E748" s="388">
        <v>9.94</v>
      </c>
    </row>
    <row r="749" spans="4:5" x14ac:dyDescent="0.3">
      <c r="D749" s="388">
        <v>38.543182209991279</v>
      </c>
      <c r="E749" s="388">
        <v>11.52</v>
      </c>
    </row>
    <row r="750" spans="4:5" x14ac:dyDescent="0.3">
      <c r="D750" s="388">
        <v>40.315362533841665</v>
      </c>
      <c r="E750" s="388">
        <v>11.78</v>
      </c>
    </row>
    <row r="751" spans="4:5" x14ac:dyDescent="0.3">
      <c r="D751" s="388">
        <v>38.198044593277835</v>
      </c>
      <c r="E751" s="388">
        <v>9.92</v>
      </c>
    </row>
    <row r="752" spans="4:5" x14ac:dyDescent="0.3">
      <c r="D752" s="388">
        <v>50.389619374486244</v>
      </c>
      <c r="E752" s="388">
        <v>11.18</v>
      </c>
    </row>
    <row r="753" spans="4:5" x14ac:dyDescent="0.3">
      <c r="D753" s="388">
        <v>46.747461037342504</v>
      </c>
      <c r="E753" s="388">
        <v>10.14</v>
      </c>
    </row>
    <row r="754" spans="4:5" x14ac:dyDescent="0.3">
      <c r="D754" s="388">
        <v>38.260562695566321</v>
      </c>
      <c r="E754" s="388">
        <v>10.86</v>
      </c>
    </row>
    <row r="755" spans="4:5" x14ac:dyDescent="0.3">
      <c r="D755" s="388">
        <v>34.931108304056103</v>
      </c>
      <c r="E755" s="388">
        <v>10.66</v>
      </c>
    </row>
    <row r="756" spans="4:5" x14ac:dyDescent="0.3">
      <c r="D756" s="388">
        <v>35.236807382632769</v>
      </c>
      <c r="E756" s="388">
        <v>12.61</v>
      </c>
    </row>
    <row r="757" spans="4:5" x14ac:dyDescent="0.3">
      <c r="D757" s="388">
        <v>45.373948656715896</v>
      </c>
      <c r="E757" s="388">
        <v>9.9</v>
      </c>
    </row>
    <row r="758" spans="4:5" x14ac:dyDescent="0.3">
      <c r="D758" s="388">
        <v>47.250540902060543</v>
      </c>
      <c r="E758" s="388">
        <v>11.6</v>
      </c>
    </row>
    <row r="759" spans="4:5" x14ac:dyDescent="0.3">
      <c r="D759" s="388">
        <v>40.54217848130881</v>
      </c>
      <c r="E759" s="388">
        <v>10.16</v>
      </c>
    </row>
    <row r="760" spans="4:5" x14ac:dyDescent="0.3">
      <c r="D760" s="388">
        <v>68.023524634427091</v>
      </c>
      <c r="E760" s="388">
        <v>8.4700000000000006</v>
      </c>
    </row>
    <row r="761" spans="4:5" x14ac:dyDescent="0.3">
      <c r="D761" s="388">
        <v>44.984186177719039</v>
      </c>
      <c r="E761" s="388">
        <v>11.21</v>
      </c>
    </row>
    <row r="762" spans="4:5" x14ac:dyDescent="0.3">
      <c r="D762" s="388">
        <v>50.06004328137891</v>
      </c>
      <c r="E762" s="388">
        <v>10.66</v>
      </c>
    </row>
    <row r="763" spans="4:5" x14ac:dyDescent="0.3">
      <c r="D763" s="388">
        <v>41.098971392323648</v>
      </c>
      <c r="E763" s="388">
        <v>11.25</v>
      </c>
    </row>
    <row r="764" spans="4:5" x14ac:dyDescent="0.3">
      <c r="D764" s="388">
        <v>45.217823823227945</v>
      </c>
      <c r="E764" s="388">
        <v>11.01</v>
      </c>
    </row>
    <row r="765" spans="4:5" x14ac:dyDescent="0.3">
      <c r="D765" s="388">
        <v>33.633120830408302</v>
      </c>
      <c r="E765" s="388">
        <v>12.05</v>
      </c>
    </row>
    <row r="766" spans="4:5" x14ac:dyDescent="0.3">
      <c r="D766" s="388">
        <v>39.978648175063533</v>
      </c>
      <c r="E766" s="388">
        <v>13.01</v>
      </c>
    </row>
    <row r="767" spans="4:5" x14ac:dyDescent="0.3">
      <c r="D767" s="388">
        <v>43.203124410005117</v>
      </c>
      <c r="E767" s="388">
        <v>10.19</v>
      </c>
    </row>
    <row r="768" spans="4:5" x14ac:dyDescent="0.3">
      <c r="D768" s="388">
        <v>62.705750512552427</v>
      </c>
      <c r="E768" s="388">
        <v>13.59</v>
      </c>
    </row>
    <row r="769" spans="4:5" x14ac:dyDescent="0.3">
      <c r="D769" s="388">
        <v>48.129827168387266</v>
      </c>
      <c r="E769" s="388">
        <v>12.92</v>
      </c>
    </row>
    <row r="770" spans="4:5" x14ac:dyDescent="0.3">
      <c r="D770" s="388">
        <v>37.783035332072622</v>
      </c>
      <c r="E770" s="388">
        <v>10.11</v>
      </c>
    </row>
    <row r="771" spans="4:5" x14ac:dyDescent="0.3">
      <c r="D771" s="388">
        <v>55.962897451505633</v>
      </c>
      <c r="E771" s="388">
        <v>8.07</v>
      </c>
    </row>
    <row r="772" spans="4:5" x14ac:dyDescent="0.3">
      <c r="D772" s="388">
        <v>58.688665190948051</v>
      </c>
      <c r="E772" s="388">
        <v>9.92</v>
      </c>
    </row>
    <row r="773" spans="4:5" x14ac:dyDescent="0.3">
      <c r="D773" s="388">
        <v>49.063251908157724</v>
      </c>
      <c r="E773" s="388">
        <v>9.8699999999999992</v>
      </c>
    </row>
    <row r="774" spans="4:5" x14ac:dyDescent="0.3">
      <c r="D774" s="388">
        <v>62.436178476032538</v>
      </c>
      <c r="E774" s="388">
        <v>10.45</v>
      </c>
    </row>
    <row r="775" spans="4:5" x14ac:dyDescent="0.3">
      <c r="D775" s="388">
        <v>36.98182912682995</v>
      </c>
      <c r="E775" s="388">
        <v>10.92</v>
      </c>
    </row>
    <row r="776" spans="4:5" x14ac:dyDescent="0.3">
      <c r="D776" s="388">
        <v>33.131173308701726</v>
      </c>
      <c r="E776" s="388">
        <v>11.68</v>
      </c>
    </row>
    <row r="777" spans="4:5" x14ac:dyDescent="0.3">
      <c r="D777" s="388">
        <v>48.504248619987898</v>
      </c>
      <c r="E777" s="388">
        <v>12.07</v>
      </c>
    </row>
    <row r="778" spans="4:5" x14ac:dyDescent="0.3">
      <c r="D778" s="388">
        <v>38.5507513512663</v>
      </c>
      <c r="E778" s="388">
        <v>11.22</v>
      </c>
    </row>
    <row r="779" spans="4:5" x14ac:dyDescent="0.3">
      <c r="D779" s="388">
        <v>35.22678060728478</v>
      </c>
      <c r="E779" s="388">
        <v>10.42</v>
      </c>
    </row>
    <row r="780" spans="4:5" x14ac:dyDescent="0.3">
      <c r="D780" s="388">
        <v>35.35122367434883</v>
      </c>
      <c r="E780" s="388">
        <v>10.96</v>
      </c>
    </row>
    <row r="781" spans="4:5" x14ac:dyDescent="0.3">
      <c r="D781" s="388">
        <v>53.547883268414708</v>
      </c>
      <c r="E781" s="388">
        <v>9.18</v>
      </c>
    </row>
    <row r="782" spans="4:5" x14ac:dyDescent="0.3">
      <c r="D782" s="388">
        <v>50.396494573537943</v>
      </c>
      <c r="E782" s="388">
        <v>9.5500000000000007</v>
      </c>
    </row>
    <row r="783" spans="4:5" x14ac:dyDescent="0.3">
      <c r="D783" s="388">
        <v>61.830748638872961</v>
      </c>
      <c r="E783" s="388">
        <v>8.74</v>
      </c>
    </row>
    <row r="784" spans="4:5" x14ac:dyDescent="0.3">
      <c r="D784" s="388">
        <v>38.927765067318944</v>
      </c>
      <c r="E784" s="388">
        <v>5.94</v>
      </c>
    </row>
    <row r="785" spans="4:5" x14ac:dyDescent="0.3">
      <c r="D785" s="388">
        <v>62.823843819540926</v>
      </c>
      <c r="E785" s="388">
        <v>5.32</v>
      </c>
    </row>
    <row r="786" spans="4:5" x14ac:dyDescent="0.3">
      <c r="D786" s="388">
        <v>34.014255849598598</v>
      </c>
      <c r="E786" s="388">
        <v>11.43</v>
      </c>
    </row>
    <row r="787" spans="4:5" x14ac:dyDescent="0.3">
      <c r="D787" s="388">
        <v>45.408292384024733</v>
      </c>
      <c r="E787" s="388">
        <v>10.57</v>
      </c>
    </row>
    <row r="788" spans="4:5" x14ac:dyDescent="0.3">
      <c r="D788" s="388">
        <v>43.96624014531676</v>
      </c>
      <c r="E788" s="388">
        <v>9.73</v>
      </c>
    </row>
    <row r="789" spans="4:5" x14ac:dyDescent="0.3">
      <c r="D789" s="388">
        <v>35.974570715451378</v>
      </c>
      <c r="E789" s="388">
        <v>10.57</v>
      </c>
    </row>
    <row r="790" spans="4:5" x14ac:dyDescent="0.3">
      <c r="D790" s="388">
        <v>36.722821625119849</v>
      </c>
      <c r="E790" s="388">
        <v>10.49</v>
      </c>
    </row>
    <row r="791" spans="4:5" x14ac:dyDescent="0.3">
      <c r="D791" s="388">
        <v>39.333490547183359</v>
      </c>
      <c r="E791" s="388">
        <v>9.69</v>
      </c>
    </row>
    <row r="792" spans="4:5" x14ac:dyDescent="0.3">
      <c r="D792" s="388">
        <v>34.902618093397024</v>
      </c>
      <c r="E792" s="388">
        <v>11.31</v>
      </c>
    </row>
    <row r="793" spans="4:5" x14ac:dyDescent="0.3">
      <c r="D793" s="388">
        <v>55.283605137419286</v>
      </c>
      <c r="E793" s="388">
        <v>10.039999999999999</v>
      </c>
    </row>
    <row r="794" spans="4:5" x14ac:dyDescent="0.3">
      <c r="D794" s="388">
        <v>43.674778503117174</v>
      </c>
      <c r="E794" s="388">
        <v>11.15</v>
      </c>
    </row>
    <row r="795" spans="4:5" x14ac:dyDescent="0.3">
      <c r="D795" s="388">
        <v>50.134072814363037</v>
      </c>
      <c r="E795" s="388">
        <v>9.67</v>
      </c>
    </row>
    <row r="796" spans="4:5" x14ac:dyDescent="0.3">
      <c r="D796" s="388">
        <v>47.634058028234485</v>
      </c>
      <c r="E796" s="388">
        <v>10</v>
      </c>
    </row>
    <row r="797" spans="4:5" x14ac:dyDescent="0.3">
      <c r="D797" s="388">
        <v>39.588013190416532</v>
      </c>
      <c r="E797" s="388">
        <v>8.5299999999999994</v>
      </c>
    </row>
    <row r="798" spans="4:5" x14ac:dyDescent="0.3">
      <c r="D798" s="388">
        <v>52.368029435284534</v>
      </c>
      <c r="E798" s="388">
        <v>9.32</v>
      </c>
    </row>
    <row r="799" spans="4:5" x14ac:dyDescent="0.3">
      <c r="D799" s="388">
        <v>44.794910142584428</v>
      </c>
      <c r="E799" s="388">
        <v>11.57</v>
      </c>
    </row>
    <row r="800" spans="4:5" x14ac:dyDescent="0.3">
      <c r="D800" s="388">
        <v>53.34785582021523</v>
      </c>
      <c r="E800" s="388">
        <v>11.42</v>
      </c>
    </row>
    <row r="801" spans="4:5" x14ac:dyDescent="0.3">
      <c r="D801" s="388">
        <v>54.443510564451792</v>
      </c>
      <c r="E801" s="388">
        <v>12.31</v>
      </c>
    </row>
    <row r="802" spans="4:5" x14ac:dyDescent="0.3">
      <c r="D802" s="388">
        <v>49.080334237929577</v>
      </c>
      <c r="E802" s="388">
        <v>8.98</v>
      </c>
    </row>
    <row r="803" spans="4:5" x14ac:dyDescent="0.3">
      <c r="D803" s="388">
        <v>40.299663460442169</v>
      </c>
      <c r="E803" s="388">
        <v>11.04</v>
      </c>
    </row>
    <row r="804" spans="4:5" x14ac:dyDescent="0.3">
      <c r="D804" s="388">
        <v>42.339984226432918</v>
      </c>
      <c r="E804" s="388">
        <v>10.41</v>
      </c>
    </row>
    <row r="805" spans="4:5" x14ac:dyDescent="0.3">
      <c r="D805" s="388">
        <v>40.470196425217637</v>
      </c>
      <c r="E805" s="388">
        <v>10.68</v>
      </c>
    </row>
    <row r="806" spans="4:5" x14ac:dyDescent="0.3">
      <c r="D806" s="388">
        <v>39.859154151702462</v>
      </c>
      <c r="E806" s="388">
        <v>10.050000000000001</v>
      </c>
    </row>
    <row r="807" spans="4:5" x14ac:dyDescent="0.3">
      <c r="D807" s="388">
        <v>47.320974337190123</v>
      </c>
      <c r="E807" s="388">
        <v>9.14</v>
      </c>
    </row>
    <row r="808" spans="4:5" x14ac:dyDescent="0.3">
      <c r="D808" s="388">
        <v>31.48765973252214</v>
      </c>
      <c r="E808" s="388">
        <v>11.66</v>
      </c>
    </row>
    <row r="809" spans="4:5" x14ac:dyDescent="0.3">
      <c r="D809" s="388">
        <v>39.215128188008627</v>
      </c>
      <c r="E809" s="388">
        <v>9.69</v>
      </c>
    </row>
    <row r="810" spans="4:5" x14ac:dyDescent="0.3">
      <c r="D810" s="388">
        <v>42.921750466138192</v>
      </c>
      <c r="E810" s="388">
        <v>10.36</v>
      </c>
    </row>
    <row r="811" spans="4:5" x14ac:dyDescent="0.3">
      <c r="D811" s="388">
        <v>47.640747002911645</v>
      </c>
      <c r="E811" s="388">
        <v>9.3699999999999992</v>
      </c>
    </row>
    <row r="812" spans="4:5" x14ac:dyDescent="0.3">
      <c r="D812" s="388">
        <v>39.023956650936576</v>
      </c>
      <c r="E812" s="388">
        <v>4.5</v>
      </c>
    </row>
    <row r="813" spans="4:5" x14ac:dyDescent="0.3">
      <c r="D813" s="388">
        <v>36.946979845988452</v>
      </c>
      <c r="E813" s="388">
        <v>4.7300000000000004</v>
      </c>
    </row>
    <row r="814" spans="4:5" x14ac:dyDescent="0.3">
      <c r="D814" s="388">
        <v>42.400546808230928</v>
      </c>
      <c r="E814" s="388">
        <v>10.050000000000001</v>
      </c>
    </row>
    <row r="815" spans="4:5" x14ac:dyDescent="0.3">
      <c r="D815" s="388">
        <v>43.429521751980751</v>
      </c>
      <c r="E815" s="388">
        <v>9.43</v>
      </c>
    </row>
    <row r="816" spans="4:5" x14ac:dyDescent="0.3">
      <c r="D816" s="388">
        <v>52.560799796119277</v>
      </c>
      <c r="E816" s="388">
        <v>9.94</v>
      </c>
    </row>
    <row r="817" spans="4:5" x14ac:dyDescent="0.3">
      <c r="D817" s="388">
        <v>51.17005273464877</v>
      </c>
      <c r="E817" s="388">
        <v>10.1</v>
      </c>
    </row>
    <row r="818" spans="4:5" x14ac:dyDescent="0.3">
      <c r="D818" s="388">
        <v>48.029975304626625</v>
      </c>
      <c r="E818" s="388">
        <v>11.19</v>
      </c>
    </row>
    <row r="819" spans="4:5" x14ac:dyDescent="0.3">
      <c r="D819" s="388">
        <v>52.004641559841517</v>
      </c>
      <c r="E819" s="388">
        <v>9.43</v>
      </c>
    </row>
    <row r="820" spans="4:5" x14ac:dyDescent="0.3">
      <c r="D820" s="388">
        <v>51.103838187388718</v>
      </c>
      <c r="E820" s="388">
        <v>9.7799999999999994</v>
      </c>
    </row>
    <row r="821" spans="4:5" x14ac:dyDescent="0.3">
      <c r="D821" s="388">
        <v>47.437011348553291</v>
      </c>
      <c r="E821" s="388">
        <v>10.64</v>
      </c>
    </row>
    <row r="822" spans="4:5" x14ac:dyDescent="0.3">
      <c r="D822" s="388">
        <v>47.53482606655335</v>
      </c>
      <c r="E822" s="388">
        <v>9.9</v>
      </c>
    </row>
    <row r="823" spans="4:5" x14ac:dyDescent="0.3">
      <c r="D823" s="388">
        <v>51.308543167137927</v>
      </c>
      <c r="E823" s="388">
        <v>10.32</v>
      </c>
    </row>
    <row r="824" spans="4:5" x14ac:dyDescent="0.3">
      <c r="D824" s="388">
        <v>49.389977263514268</v>
      </c>
      <c r="E824" s="388">
        <v>9.69</v>
      </c>
    </row>
    <row r="825" spans="4:5" x14ac:dyDescent="0.3">
      <c r="D825" s="388">
        <v>66.564034021856713</v>
      </c>
      <c r="E825" s="388">
        <v>10.29</v>
      </c>
    </row>
    <row r="826" spans="4:5" x14ac:dyDescent="0.3">
      <c r="D826" s="388">
        <v>56.589983858772591</v>
      </c>
      <c r="E826" s="388">
        <v>10.72</v>
      </c>
    </row>
    <row r="827" spans="4:5" x14ac:dyDescent="0.3">
      <c r="D827" s="388">
        <v>42.954977386564302</v>
      </c>
      <c r="E827" s="388">
        <v>4.83</v>
      </c>
    </row>
    <row r="828" spans="4:5" x14ac:dyDescent="0.3">
      <c r="D828" s="388">
        <v>37.924625528736478</v>
      </c>
      <c r="E828" s="388">
        <v>5.43</v>
      </c>
    </row>
    <row r="829" spans="4:5" x14ac:dyDescent="0.3">
      <c r="D829" s="388">
        <v>40.239547529747554</v>
      </c>
      <c r="E829" s="388">
        <v>9.6999999999999993</v>
      </c>
    </row>
    <row r="830" spans="4:5" x14ac:dyDescent="0.3">
      <c r="D830" s="388">
        <v>52.120553640063847</v>
      </c>
      <c r="E830" s="388">
        <v>9.67</v>
      </c>
    </row>
    <row r="831" spans="4:5" x14ac:dyDescent="0.3">
      <c r="D831" s="388">
        <v>45.065695498132804</v>
      </c>
      <c r="E831" s="388">
        <v>10.42</v>
      </c>
    </row>
    <row r="832" spans="4:5" x14ac:dyDescent="0.3">
      <c r="D832" s="388">
        <v>48.507554397639545</v>
      </c>
      <c r="E832" s="388">
        <v>11.97</v>
      </c>
    </row>
    <row r="833" spans="4:5" x14ac:dyDescent="0.3">
      <c r="D833" s="388">
        <v>42.478679273934986</v>
      </c>
      <c r="E833" s="388">
        <v>9.69</v>
      </c>
    </row>
    <row r="834" spans="4:5" x14ac:dyDescent="0.3">
      <c r="D834" s="388">
        <v>35.03150610367166</v>
      </c>
      <c r="E834" s="388">
        <v>12.54</v>
      </c>
    </row>
    <row r="835" spans="4:5" x14ac:dyDescent="0.3">
      <c r="D835" s="388">
        <v>41.910054868089844</v>
      </c>
      <c r="E835" s="388">
        <v>10.54</v>
      </c>
    </row>
    <row r="836" spans="4:5" x14ac:dyDescent="0.3">
      <c r="D836" s="388">
        <v>35.506583874242793</v>
      </c>
      <c r="E836" s="388">
        <v>10.46</v>
      </c>
    </row>
    <row r="837" spans="4:5" x14ac:dyDescent="0.3">
      <c r="D837" s="388">
        <v>46.805954199246187</v>
      </c>
      <c r="E837" s="388">
        <v>10.210000000000001</v>
      </c>
    </row>
    <row r="838" spans="4:5" x14ac:dyDescent="0.3">
      <c r="D838" s="388">
        <v>57.053835563909203</v>
      </c>
      <c r="E838" s="388">
        <v>6.29</v>
      </c>
    </row>
    <row r="839" spans="4:5" x14ac:dyDescent="0.3">
      <c r="D839" s="388">
        <v>36.895812449924072</v>
      </c>
      <c r="E839" s="388">
        <v>10.99</v>
      </c>
    </row>
    <row r="840" spans="4:5" x14ac:dyDescent="0.3">
      <c r="D840" s="388">
        <v>48.098284049167752</v>
      </c>
      <c r="E840" s="388">
        <v>6.06</v>
      </c>
    </row>
    <row r="841" spans="4:5" x14ac:dyDescent="0.3">
      <c r="D841" s="388">
        <v>46.206830268823964</v>
      </c>
      <c r="E841" s="388">
        <v>9.65</v>
      </c>
    </row>
    <row r="842" spans="4:5" x14ac:dyDescent="0.3">
      <c r="D842" s="388">
        <v>45.986070837371543</v>
      </c>
      <c r="E842" s="388">
        <v>11.42</v>
      </c>
    </row>
    <row r="843" spans="4:5" x14ac:dyDescent="0.3">
      <c r="D843" s="388">
        <v>36.834647724389306</v>
      </c>
      <c r="E843" s="388">
        <v>11.42</v>
      </c>
    </row>
    <row r="844" spans="4:5" x14ac:dyDescent="0.3">
      <c r="D844" s="388">
        <v>44.007590390226326</v>
      </c>
      <c r="E844" s="388">
        <v>11.28</v>
      </c>
    </row>
    <row r="845" spans="4:5" x14ac:dyDescent="0.3">
      <c r="D845" s="388">
        <v>46.456395002703267</v>
      </c>
      <c r="E845" s="388">
        <v>9.74</v>
      </c>
    </row>
    <row r="846" spans="4:5" x14ac:dyDescent="0.3">
      <c r="D846" s="388">
        <v>53.352588170757087</v>
      </c>
      <c r="E846" s="388">
        <v>10.51</v>
      </c>
    </row>
    <row r="847" spans="4:5" x14ac:dyDescent="0.3">
      <c r="D847" s="388">
        <v>35.516211020407148</v>
      </c>
      <c r="E847" s="388">
        <v>11.76</v>
      </c>
    </row>
    <row r="848" spans="4:5" x14ac:dyDescent="0.3">
      <c r="D848" s="388">
        <v>39.57883204602193</v>
      </c>
      <c r="E848" s="388">
        <v>10.37</v>
      </c>
    </row>
    <row r="849" spans="4:5" x14ac:dyDescent="0.3">
      <c r="D849" s="388">
        <v>44.85189295612598</v>
      </c>
      <c r="E849" s="388">
        <v>10.47</v>
      </c>
    </row>
    <row r="850" spans="4:5" x14ac:dyDescent="0.3">
      <c r="D850" s="388">
        <v>48.001222948537482</v>
      </c>
      <c r="E850" s="388">
        <v>9.98</v>
      </c>
    </row>
    <row r="851" spans="4:5" x14ac:dyDescent="0.3">
      <c r="D851" s="388">
        <v>33.482351684616781</v>
      </c>
      <c r="E851" s="388">
        <v>10.32</v>
      </c>
    </row>
    <row r="852" spans="4:5" x14ac:dyDescent="0.3">
      <c r="D852" s="388">
        <v>46.481757975632462</v>
      </c>
      <c r="E852" s="388">
        <v>12.04</v>
      </c>
    </row>
    <row r="853" spans="4:5" x14ac:dyDescent="0.3">
      <c r="D853" s="388">
        <v>40.337275001258519</v>
      </c>
      <c r="E853" s="388">
        <v>11.46</v>
      </c>
    </row>
    <row r="854" spans="4:5" x14ac:dyDescent="0.3">
      <c r="D854" s="388">
        <v>42.583178093054272</v>
      </c>
      <c r="E854" s="388">
        <v>10.52</v>
      </c>
    </row>
    <row r="855" spans="4:5" x14ac:dyDescent="0.3">
      <c r="D855" s="388">
        <v>45.86608321453285</v>
      </c>
      <c r="E855" s="388">
        <v>11.6</v>
      </c>
    </row>
    <row r="856" spans="4:5" x14ac:dyDescent="0.3">
      <c r="D856" s="388">
        <v>44.480578586147729</v>
      </c>
      <c r="E856" s="388">
        <v>11.33</v>
      </c>
    </row>
    <row r="857" spans="4:5" x14ac:dyDescent="0.3">
      <c r="D857" s="388">
        <v>37.966337294792091</v>
      </c>
      <c r="E857" s="388">
        <v>10.96</v>
      </c>
    </row>
    <row r="858" spans="4:5" x14ac:dyDescent="0.3">
      <c r="D858" s="388">
        <v>31.546559022556714</v>
      </c>
      <c r="E858" s="388">
        <v>11.35</v>
      </c>
    </row>
    <row r="859" spans="4:5" x14ac:dyDescent="0.3">
      <c r="D859" s="388">
        <v>38.87192891964002</v>
      </c>
      <c r="E859" s="388">
        <v>10.24</v>
      </c>
    </row>
    <row r="860" spans="4:5" x14ac:dyDescent="0.3">
      <c r="D860" s="388">
        <v>46.787723129295856</v>
      </c>
      <c r="E860" s="388">
        <v>10.67</v>
      </c>
    </row>
    <row r="861" spans="4:5" x14ac:dyDescent="0.3">
      <c r="D861" s="388">
        <v>45.883354938985491</v>
      </c>
      <c r="E861" s="388">
        <v>10.33</v>
      </c>
    </row>
    <row r="862" spans="4:5" x14ac:dyDescent="0.3">
      <c r="D862" s="388">
        <v>54.354861384351025</v>
      </c>
      <c r="E862" s="388">
        <v>7.73</v>
      </c>
    </row>
    <row r="863" spans="4:5" x14ac:dyDescent="0.3">
      <c r="D863" s="388">
        <v>40.812091818702598</v>
      </c>
      <c r="E863" s="388">
        <v>6.09</v>
      </c>
    </row>
    <row r="864" spans="4:5" x14ac:dyDescent="0.3">
      <c r="D864" s="388">
        <v>49.031532921561698</v>
      </c>
      <c r="E864" s="388">
        <v>5.69</v>
      </c>
    </row>
    <row r="865" spans="4:5" x14ac:dyDescent="0.3">
      <c r="D865" s="388">
        <v>37.076253597103346</v>
      </c>
      <c r="E865" s="388">
        <v>7.56</v>
      </c>
    </row>
    <row r="866" spans="4:5" x14ac:dyDescent="0.3">
      <c r="D866" s="388">
        <v>32.381593209398524</v>
      </c>
      <c r="E866" s="388">
        <v>6.73</v>
      </c>
    </row>
    <row r="867" spans="4:5" x14ac:dyDescent="0.3">
      <c r="D867" s="388">
        <v>45.556703182010111</v>
      </c>
      <c r="E867" s="388">
        <v>6.58</v>
      </c>
    </row>
    <row r="868" spans="4:5" x14ac:dyDescent="0.3">
      <c r="D868" s="388">
        <v>76.894901995137133</v>
      </c>
      <c r="E868" s="388">
        <v>4.54</v>
      </c>
    </row>
    <row r="869" spans="4:5" x14ac:dyDescent="0.3">
      <c r="D869" s="388">
        <v>62.196555154770287</v>
      </c>
      <c r="E869" s="388">
        <v>6.63</v>
      </c>
    </row>
    <row r="870" spans="4:5" x14ac:dyDescent="0.3">
      <c r="D870" s="388">
        <v>35.037308952053593</v>
      </c>
      <c r="E870" s="388">
        <v>3.65</v>
      </c>
    </row>
    <row r="871" spans="4:5" x14ac:dyDescent="0.3">
      <c r="D871" s="388">
        <v>39.246086215178423</v>
      </c>
      <c r="E871" s="388">
        <v>4.75</v>
      </c>
    </row>
    <row r="872" spans="4:5" x14ac:dyDescent="0.3">
      <c r="D872" s="388">
        <v>30.623947576438542</v>
      </c>
      <c r="E872" s="388">
        <v>5.81</v>
      </c>
    </row>
    <row r="873" spans="4:5" x14ac:dyDescent="0.3">
      <c r="D873" s="388">
        <v>34.360822560762387</v>
      </c>
      <c r="E873" s="388">
        <v>7.33</v>
      </c>
    </row>
    <row r="874" spans="4:5" x14ac:dyDescent="0.3">
      <c r="D874" s="388">
        <v>31.674077349400164</v>
      </c>
      <c r="E874" s="388">
        <v>7.75</v>
      </c>
    </row>
    <row r="875" spans="4:5" x14ac:dyDescent="0.3">
      <c r="D875" s="388">
        <v>39.431816064272027</v>
      </c>
      <c r="E875" s="388">
        <v>4.47</v>
      </c>
    </row>
    <row r="876" spans="4:5" x14ac:dyDescent="0.3">
      <c r="D876" s="388">
        <v>37.819784819688621</v>
      </c>
      <c r="E876" s="388">
        <v>5.59</v>
      </c>
    </row>
    <row r="877" spans="4:5" x14ac:dyDescent="0.3">
      <c r="D877" s="388">
        <v>35.285026301265106</v>
      </c>
      <c r="E877" s="388">
        <v>6.13</v>
      </c>
    </row>
    <row r="878" spans="4:5" x14ac:dyDescent="0.3">
      <c r="D878" s="388">
        <v>39.371469062304371</v>
      </c>
      <c r="E878" s="388">
        <v>7.44</v>
      </c>
    </row>
    <row r="879" spans="4:5" x14ac:dyDescent="0.3">
      <c r="D879" s="388">
        <v>68.918728472919284</v>
      </c>
      <c r="E879" s="388">
        <v>6.35</v>
      </c>
    </row>
    <row r="880" spans="4:5" x14ac:dyDescent="0.3">
      <c r="D880" s="388">
        <v>42.470081345844278</v>
      </c>
      <c r="E880" s="388">
        <v>4.24</v>
      </c>
    </row>
    <row r="881" spans="4:5" x14ac:dyDescent="0.3">
      <c r="D881" s="388">
        <v>52.285410062413341</v>
      </c>
      <c r="E881" s="388">
        <v>7.63</v>
      </c>
    </row>
    <row r="882" spans="4:5" x14ac:dyDescent="0.3">
      <c r="D882" s="388">
        <v>40.126474340489096</v>
      </c>
      <c r="E882" s="388">
        <v>9.3000000000000007</v>
      </c>
    </row>
    <row r="883" spans="4:5" x14ac:dyDescent="0.3">
      <c r="D883" s="388">
        <v>43.745316766104054</v>
      </c>
      <c r="E883" s="388">
        <v>7.56</v>
      </c>
    </row>
    <row r="884" spans="4:5" x14ac:dyDescent="0.3">
      <c r="D884" s="388">
        <v>83.818142177923136</v>
      </c>
      <c r="E884" s="388">
        <v>3.68</v>
      </c>
    </row>
    <row r="885" spans="4:5" x14ac:dyDescent="0.3">
      <c r="D885" s="388">
        <v>31.398718430678791</v>
      </c>
      <c r="E885" s="388">
        <v>4.13</v>
      </c>
    </row>
    <row r="886" spans="4:5" x14ac:dyDescent="0.3">
      <c r="D886" s="388">
        <v>87.497039422510341</v>
      </c>
      <c r="E886" s="388">
        <v>5.36</v>
      </c>
    </row>
    <row r="887" spans="4:5" x14ac:dyDescent="0.3">
      <c r="D887" s="388">
        <v>37.741883894517777</v>
      </c>
      <c r="E887" s="388">
        <v>11.88</v>
      </c>
    </row>
    <row r="888" spans="4:5" x14ac:dyDescent="0.3">
      <c r="D888" s="388">
        <v>42.620795560306881</v>
      </c>
      <c r="E888" s="388">
        <v>9.4700000000000006</v>
      </c>
    </row>
    <row r="889" spans="4:5" x14ac:dyDescent="0.3">
      <c r="D889" s="388">
        <v>56.185297233792355</v>
      </c>
      <c r="E889" s="388">
        <v>10.84</v>
      </c>
    </row>
    <row r="890" spans="4:5" x14ac:dyDescent="0.3">
      <c r="D890" s="388">
        <v>55.953694110498972</v>
      </c>
      <c r="E890" s="388">
        <v>7.72</v>
      </c>
    </row>
    <row r="891" spans="4:5" x14ac:dyDescent="0.3">
      <c r="D891" s="388">
        <v>23.11851246292634</v>
      </c>
      <c r="E891" s="388">
        <v>11.12</v>
      </c>
    </row>
    <row r="892" spans="4:5" x14ac:dyDescent="0.3">
      <c r="D892" s="388">
        <v>49.615942865800889</v>
      </c>
      <c r="E892" s="388">
        <v>7.28</v>
      </c>
    </row>
    <row r="893" spans="4:5" x14ac:dyDescent="0.3">
      <c r="D893" s="388">
        <v>46.988885953274931</v>
      </c>
      <c r="E893" s="388">
        <v>5.67</v>
      </c>
    </row>
    <row r="894" spans="4:5" x14ac:dyDescent="0.3">
      <c r="D894" s="388">
        <v>42.099534205666586</v>
      </c>
      <c r="E894" s="388">
        <v>3.01</v>
      </c>
    </row>
    <row r="895" spans="4:5" x14ac:dyDescent="0.3">
      <c r="D895" s="388">
        <v>53.361604473686114</v>
      </c>
      <c r="E895" s="388">
        <v>6.46</v>
      </c>
    </row>
    <row r="896" spans="4:5" x14ac:dyDescent="0.3">
      <c r="D896" s="388">
        <v>49.412650611902016</v>
      </c>
      <c r="E896" s="388">
        <v>3.59</v>
      </c>
    </row>
    <row r="897" spans="4:5" x14ac:dyDescent="0.3">
      <c r="D897" s="388">
        <v>27.136409090350838</v>
      </c>
      <c r="E897" s="388">
        <v>7.51</v>
      </c>
    </row>
    <row r="898" spans="4:5" x14ac:dyDescent="0.3">
      <c r="D898" s="388">
        <v>36.128439348829865</v>
      </c>
      <c r="E898" s="388">
        <v>7.52</v>
      </c>
    </row>
    <row r="899" spans="4:5" x14ac:dyDescent="0.3">
      <c r="D899" s="388">
        <v>45.170055738726361</v>
      </c>
      <c r="E899" s="388">
        <v>8.91</v>
      </c>
    </row>
    <row r="900" spans="4:5" x14ac:dyDescent="0.3">
      <c r="D900" s="388">
        <v>33.103957067352951</v>
      </c>
      <c r="E900" s="388">
        <v>8.9600000000000009</v>
      </c>
    </row>
    <row r="901" spans="4:5" x14ac:dyDescent="0.3">
      <c r="D901" s="388">
        <v>20.261452850901993</v>
      </c>
      <c r="E901" s="388">
        <v>7.25</v>
      </c>
    </row>
    <row r="902" spans="4:5" x14ac:dyDescent="0.3">
      <c r="D902" s="388">
        <v>51.550811581884957</v>
      </c>
      <c r="E902" s="388">
        <v>5.95</v>
      </c>
    </row>
    <row r="903" spans="4:5" x14ac:dyDescent="0.3">
      <c r="D903" s="388">
        <v>32.650091818592252</v>
      </c>
      <c r="E903" s="388">
        <v>6.07</v>
      </c>
    </row>
    <row r="904" spans="4:5" x14ac:dyDescent="0.3">
      <c r="D904" s="388">
        <v>55.530130352384447</v>
      </c>
      <c r="E904" s="388">
        <v>6.03</v>
      </c>
    </row>
    <row r="905" spans="4:5" x14ac:dyDescent="0.3">
      <c r="D905" s="388">
        <v>40.386869028341053</v>
      </c>
      <c r="E905" s="388">
        <v>4.8</v>
      </c>
    </row>
    <row r="906" spans="4:5" x14ac:dyDescent="0.3">
      <c r="D906" s="388">
        <v>52.22734132851118</v>
      </c>
      <c r="E906" s="388">
        <v>4.74</v>
      </c>
    </row>
    <row r="907" spans="4:5" x14ac:dyDescent="0.3">
      <c r="D907" s="388">
        <v>50.464051532903405</v>
      </c>
      <c r="E907" s="388">
        <v>4.32</v>
      </c>
    </row>
    <row r="908" spans="4:5" x14ac:dyDescent="0.3">
      <c r="D908" s="388">
        <v>35.29505911780813</v>
      </c>
      <c r="E908" s="388">
        <v>10.79</v>
      </c>
    </row>
    <row r="909" spans="4:5" x14ac:dyDescent="0.3">
      <c r="D909" s="388">
        <v>55.201805938599023</v>
      </c>
      <c r="E909" s="388">
        <v>6.28</v>
      </c>
    </row>
    <row r="910" spans="4:5" x14ac:dyDescent="0.3">
      <c r="D910" s="388">
        <v>52.727692907434559</v>
      </c>
      <c r="E910" s="388">
        <v>6.62</v>
      </c>
    </row>
    <row r="911" spans="4:5" x14ac:dyDescent="0.3">
      <c r="D911" s="388">
        <v>38.461448771093259</v>
      </c>
      <c r="E911" s="388">
        <v>3.79</v>
      </c>
    </row>
    <row r="912" spans="4:5" x14ac:dyDescent="0.3">
      <c r="D912" s="388">
        <v>69.445484796532881</v>
      </c>
      <c r="E912" s="388">
        <v>4.83</v>
      </c>
    </row>
    <row r="913" spans="4:5" x14ac:dyDescent="0.3">
      <c r="D913" s="388">
        <v>37.092096805942518</v>
      </c>
      <c r="E913" s="388">
        <v>5.5</v>
      </c>
    </row>
    <row r="914" spans="4:5" x14ac:dyDescent="0.3">
      <c r="D914" s="388">
        <v>52.827697614392441</v>
      </c>
      <c r="E914" s="388">
        <v>4.97</v>
      </c>
    </row>
    <row r="915" spans="4:5" x14ac:dyDescent="0.3">
      <c r="D915" s="388">
        <v>42.273555237639847</v>
      </c>
      <c r="E915" s="388">
        <v>6.94</v>
      </c>
    </row>
    <row r="916" spans="4:5" x14ac:dyDescent="0.3">
      <c r="D916" s="388">
        <v>44.021398457037357</v>
      </c>
      <c r="E916" s="388">
        <v>3.76</v>
      </c>
    </row>
    <row r="917" spans="4:5" x14ac:dyDescent="0.3">
      <c r="D917" s="388">
        <v>61.332806469639664</v>
      </c>
      <c r="E917" s="388">
        <v>4.6399999999999997</v>
      </c>
    </row>
    <row r="918" spans="4:5" x14ac:dyDescent="0.3">
      <c r="D918" s="388">
        <v>58.136362868814786</v>
      </c>
      <c r="E918" s="388">
        <v>6.17</v>
      </c>
    </row>
    <row r="919" spans="4:5" x14ac:dyDescent="0.3">
      <c r="D919" s="388">
        <v>45.496662208226041</v>
      </c>
      <c r="E919" s="388">
        <v>4.3</v>
      </c>
    </row>
    <row r="920" spans="4:5" x14ac:dyDescent="0.3">
      <c r="D920" s="388">
        <v>37.581758159362877</v>
      </c>
      <c r="E920" s="388">
        <v>3.59</v>
      </c>
    </row>
    <row r="921" spans="4:5" x14ac:dyDescent="0.3">
      <c r="D921" s="388">
        <v>44.792668358813074</v>
      </c>
      <c r="E921" s="388">
        <v>6.7</v>
      </c>
    </row>
    <row r="922" spans="4:5" x14ac:dyDescent="0.3">
      <c r="D922" s="388">
        <v>39.604564040044906</v>
      </c>
      <c r="E922" s="388">
        <v>7.15</v>
      </c>
    </row>
    <row r="923" spans="4:5" x14ac:dyDescent="0.3">
      <c r="D923" s="388">
        <v>47.778361621557885</v>
      </c>
      <c r="E923" s="388">
        <v>5.89</v>
      </c>
    </row>
    <row r="924" spans="4:5" x14ac:dyDescent="0.3">
      <c r="D924" s="388">
        <v>20.240705773023034</v>
      </c>
      <c r="E924" s="388">
        <v>7.52</v>
      </c>
    </row>
    <row r="925" spans="4:5" x14ac:dyDescent="0.3">
      <c r="D925" s="388">
        <v>45.587697613349491</v>
      </c>
      <c r="E925" s="388">
        <v>6.87</v>
      </c>
    </row>
    <row r="926" spans="4:5" x14ac:dyDescent="0.3">
      <c r="D926" s="388">
        <v>44.083017054393906</v>
      </c>
      <c r="E926" s="388">
        <v>6.22</v>
      </c>
    </row>
    <row r="927" spans="4:5" x14ac:dyDescent="0.3">
      <c r="D927" s="388">
        <v>26.625183789461005</v>
      </c>
      <c r="E927" s="388">
        <v>6.99</v>
      </c>
    </row>
    <row r="928" spans="4:5" x14ac:dyDescent="0.3">
      <c r="D928" s="388">
        <v>31.029994794203713</v>
      </c>
      <c r="E928" s="388">
        <v>7.9</v>
      </c>
    </row>
    <row r="929" spans="4:5" x14ac:dyDescent="0.3">
      <c r="D929" s="388">
        <v>41.294075078415766</v>
      </c>
      <c r="E929" s="388">
        <v>8.9600000000000009</v>
      </c>
    </row>
    <row r="930" spans="4:5" x14ac:dyDescent="0.3">
      <c r="D930" s="388">
        <v>61.387639026279132</v>
      </c>
      <c r="E930" s="388">
        <v>5.17</v>
      </c>
    </row>
    <row r="931" spans="4:5" x14ac:dyDescent="0.3">
      <c r="D931" s="388">
        <v>85.457442614829972</v>
      </c>
      <c r="E931" s="388">
        <v>4.46</v>
      </c>
    </row>
    <row r="932" spans="4:5" x14ac:dyDescent="0.3">
      <c r="D932" s="388">
        <v>45.244398990436352</v>
      </c>
      <c r="E932" s="388">
        <v>5.64</v>
      </c>
    </row>
    <row r="933" spans="4:5" x14ac:dyDescent="0.3">
      <c r="D933" s="388">
        <v>61.958907174074504</v>
      </c>
      <c r="E933" s="388">
        <v>6.24</v>
      </c>
    </row>
    <row r="934" spans="4:5" x14ac:dyDescent="0.3">
      <c r="D934" s="388">
        <v>54.955715592306646</v>
      </c>
      <c r="E934" s="388">
        <v>3.77</v>
      </c>
    </row>
    <row r="935" spans="4:5" x14ac:dyDescent="0.3">
      <c r="D935" s="388">
        <v>64.990587446387792</v>
      </c>
      <c r="E935" s="388">
        <v>4.34</v>
      </c>
    </row>
    <row r="936" spans="4:5" x14ac:dyDescent="0.3">
      <c r="D936" s="388">
        <v>48.692209471181116</v>
      </c>
      <c r="E936" s="388">
        <v>7.45</v>
      </c>
    </row>
    <row r="937" spans="4:5" x14ac:dyDescent="0.3">
      <c r="D937" s="388">
        <v>58.409353956180631</v>
      </c>
      <c r="E937" s="388">
        <v>7.11</v>
      </c>
    </row>
    <row r="938" spans="4:5" x14ac:dyDescent="0.3">
      <c r="D938" s="388">
        <v>37.091087041262824</v>
      </c>
      <c r="E938" s="388">
        <v>6.09</v>
      </c>
    </row>
    <row r="939" spans="4:5" x14ac:dyDescent="0.3">
      <c r="D939" s="388">
        <v>44.560472818987861</v>
      </c>
      <c r="E939" s="388">
        <v>9.56</v>
      </c>
    </row>
    <row r="940" spans="4:5" x14ac:dyDescent="0.3">
      <c r="D940" s="388">
        <v>39.27437238545717</v>
      </c>
      <c r="E940" s="388">
        <v>9.1</v>
      </c>
    </row>
    <row r="941" spans="4:5" x14ac:dyDescent="0.3">
      <c r="D941" s="388">
        <v>41.498707706262749</v>
      </c>
      <c r="E941" s="388">
        <v>4.4400000000000004</v>
      </c>
    </row>
    <row r="942" spans="4:5" x14ac:dyDescent="0.3">
      <c r="D942" s="388">
        <v>41.922161888375804</v>
      </c>
      <c r="E942" s="388">
        <v>5.85</v>
      </c>
    </row>
    <row r="943" spans="4:5" x14ac:dyDescent="0.3">
      <c r="D943" s="388">
        <v>38.396517222848985</v>
      </c>
      <c r="E943" s="388">
        <v>9.93</v>
      </c>
    </row>
    <row r="944" spans="4:5" x14ac:dyDescent="0.3">
      <c r="D944" s="388">
        <v>51.065136092635512</v>
      </c>
      <c r="E944" s="388">
        <v>5.71</v>
      </c>
    </row>
    <row r="945" spans="4:5" x14ac:dyDescent="0.3">
      <c r="D945" s="388">
        <v>29.791462041245946</v>
      </c>
      <c r="E945" s="388">
        <v>7.41</v>
      </c>
    </row>
    <row r="946" spans="4:5" x14ac:dyDescent="0.3">
      <c r="D946" s="388">
        <v>34.123759964581005</v>
      </c>
      <c r="E946" s="388">
        <v>6.8</v>
      </c>
    </row>
    <row r="947" spans="4:5" x14ac:dyDescent="0.3">
      <c r="D947" s="388">
        <v>46.298405350022598</v>
      </c>
      <c r="E947" s="388">
        <v>4.4800000000000004</v>
      </c>
    </row>
    <row r="948" spans="4:5" x14ac:dyDescent="0.3">
      <c r="D948" s="388">
        <v>30.514984162543357</v>
      </c>
      <c r="E948" s="388">
        <v>9.16</v>
      </c>
    </row>
    <row r="949" spans="4:5" x14ac:dyDescent="0.3">
      <c r="D949" s="388">
        <v>77.651438187024439</v>
      </c>
      <c r="E949" s="388">
        <v>5.5</v>
      </c>
    </row>
    <row r="950" spans="4:5" x14ac:dyDescent="0.3">
      <c r="D950" s="388">
        <v>35.397548124230354</v>
      </c>
      <c r="E950" s="388">
        <v>5.96</v>
      </c>
    </row>
    <row r="951" spans="4:5" x14ac:dyDescent="0.3">
      <c r="D951" s="388">
        <v>35.447318744418936</v>
      </c>
      <c r="E951" s="388">
        <v>6.9</v>
      </c>
    </row>
    <row r="952" spans="4:5" x14ac:dyDescent="0.3">
      <c r="D952" s="388">
        <v>73.250271695809644</v>
      </c>
      <c r="E952" s="388">
        <v>5.78</v>
      </c>
    </row>
    <row r="953" spans="4:5" x14ac:dyDescent="0.3">
      <c r="D953" s="388">
        <v>25.487047341112621</v>
      </c>
      <c r="E953" s="388">
        <v>5.78</v>
      </c>
    </row>
    <row r="954" spans="4:5" x14ac:dyDescent="0.3">
      <c r="D954" s="388">
        <v>35.179089853163298</v>
      </c>
      <c r="E954" s="388">
        <v>8.81</v>
      </c>
    </row>
    <row r="955" spans="4:5" x14ac:dyDescent="0.3">
      <c r="D955" s="388">
        <v>58.290964195634196</v>
      </c>
      <c r="E955" s="388">
        <v>6.01</v>
      </c>
    </row>
    <row r="956" spans="4:5" x14ac:dyDescent="0.3">
      <c r="D956" s="388">
        <v>34.227079863990937</v>
      </c>
      <c r="E956" s="388">
        <v>6.41</v>
      </c>
    </row>
    <row r="957" spans="4:5" x14ac:dyDescent="0.3">
      <c r="D957" s="388">
        <v>42.837747554582904</v>
      </c>
      <c r="E957" s="388">
        <v>10.51</v>
      </c>
    </row>
    <row r="958" spans="4:5" x14ac:dyDescent="0.3">
      <c r="D958" s="388">
        <v>37.886743224208018</v>
      </c>
      <c r="E958" s="388">
        <v>5.4</v>
      </c>
    </row>
    <row r="959" spans="4:5" x14ac:dyDescent="0.3">
      <c r="D959" s="388">
        <v>25.469151362250798</v>
      </c>
      <c r="E959" s="388">
        <v>4.91</v>
      </c>
    </row>
    <row r="960" spans="4:5" x14ac:dyDescent="0.3">
      <c r="D960" s="388">
        <v>42.756577885137467</v>
      </c>
      <c r="E960" s="388">
        <v>9.23</v>
      </c>
    </row>
    <row r="961" spans="4:5" x14ac:dyDescent="0.3">
      <c r="D961" s="388">
        <v>38.922178230557691</v>
      </c>
      <c r="E961" s="388">
        <v>7.21</v>
      </c>
    </row>
    <row r="962" spans="4:5" x14ac:dyDescent="0.3">
      <c r="D962" s="388">
        <v>19.232424194595261</v>
      </c>
      <c r="E962" s="388">
        <v>7.78</v>
      </c>
    </row>
    <row r="963" spans="4:5" x14ac:dyDescent="0.3">
      <c r="D963" s="388">
        <v>51.104352918534872</v>
      </c>
      <c r="E963" s="388">
        <v>6.56</v>
      </c>
    </row>
    <row r="964" spans="4:5" x14ac:dyDescent="0.3">
      <c r="D964" s="388">
        <v>23.614956661446691</v>
      </c>
      <c r="E964" s="388">
        <v>6.92</v>
      </c>
    </row>
    <row r="965" spans="4:5" x14ac:dyDescent="0.3">
      <c r="D965" s="388">
        <v>49.133422110791862</v>
      </c>
      <c r="E965" s="388">
        <v>8.92</v>
      </c>
    </row>
    <row r="966" spans="4:5" x14ac:dyDescent="0.3">
      <c r="D966" s="388">
        <v>53.051839659433213</v>
      </c>
      <c r="E966" s="388">
        <v>7.13</v>
      </c>
    </row>
    <row r="967" spans="4:5" x14ac:dyDescent="0.3">
      <c r="D967" s="388">
        <v>82.280760970236344</v>
      </c>
      <c r="E967" s="388">
        <v>8.98</v>
      </c>
    </row>
    <row r="968" spans="4:5" x14ac:dyDescent="0.3">
      <c r="D968" s="388">
        <v>29.604920452248631</v>
      </c>
      <c r="E968" s="388">
        <v>11.22</v>
      </c>
    </row>
    <row r="969" spans="4:5" x14ac:dyDescent="0.3">
      <c r="D969" s="388">
        <v>60.186829719880066</v>
      </c>
      <c r="E969" s="388">
        <v>9.64</v>
      </c>
    </row>
    <row r="970" spans="4:5" x14ac:dyDescent="0.3">
      <c r="D970" s="388">
        <v>36.044494642719947</v>
      </c>
      <c r="E970" s="388">
        <v>7.68</v>
      </c>
    </row>
    <row r="971" spans="4:5" x14ac:dyDescent="0.3">
      <c r="D971" s="388">
        <v>69.027821901199843</v>
      </c>
      <c r="E971" s="388">
        <v>7.28</v>
      </c>
    </row>
    <row r="972" spans="4:5" x14ac:dyDescent="0.3">
      <c r="D972" s="388">
        <v>59.319986683436369</v>
      </c>
      <c r="E972" s="388">
        <v>6.17</v>
      </c>
    </row>
    <row r="973" spans="4:5" x14ac:dyDescent="0.3">
      <c r="D973" s="388">
        <v>55.704013330263862</v>
      </c>
      <c r="E973" s="388">
        <v>4.53</v>
      </c>
    </row>
    <row r="974" spans="4:5" x14ac:dyDescent="0.3">
      <c r="D974" s="388">
        <v>32.943531244967943</v>
      </c>
      <c r="E974" s="388">
        <v>6.22</v>
      </c>
    </row>
    <row r="975" spans="4:5" x14ac:dyDescent="0.3">
      <c r="D975" s="388">
        <v>65.230145406444848</v>
      </c>
      <c r="E975" s="388">
        <v>5.54</v>
      </c>
    </row>
    <row r="976" spans="4:5" x14ac:dyDescent="0.3">
      <c r="D976" s="388">
        <v>34.874385941473385</v>
      </c>
      <c r="E976" s="388">
        <v>6.58</v>
      </c>
    </row>
    <row r="977" spans="4:5" x14ac:dyDescent="0.3">
      <c r="D977" s="388">
        <v>68.05568525904458</v>
      </c>
      <c r="E977" s="388">
        <v>4.6500000000000004</v>
      </c>
    </row>
    <row r="978" spans="4:5" x14ac:dyDescent="0.3">
      <c r="D978" s="388">
        <v>66.749004069947858</v>
      </c>
      <c r="E978" s="388">
        <v>5.04</v>
      </c>
    </row>
    <row r="979" spans="4:5" x14ac:dyDescent="0.3">
      <c r="D979" s="388">
        <v>48.639534437813417</v>
      </c>
      <c r="E979" s="388">
        <v>5.32</v>
      </c>
    </row>
    <row r="980" spans="4:5" x14ac:dyDescent="0.3">
      <c r="D980" s="388">
        <v>19.854100373768468</v>
      </c>
      <c r="E980" s="388">
        <v>11.95</v>
      </c>
    </row>
    <row r="981" spans="4:5" x14ac:dyDescent="0.3">
      <c r="D981" s="388">
        <v>37.580863862496315</v>
      </c>
      <c r="E981" s="388">
        <v>4.3499999999999996</v>
      </c>
    </row>
    <row r="982" spans="4:5" x14ac:dyDescent="0.3">
      <c r="D982" s="388">
        <v>69.27220563574275</v>
      </c>
      <c r="E982" s="388">
        <v>4.7300000000000004</v>
      </c>
    </row>
    <row r="983" spans="4:5" x14ac:dyDescent="0.3">
      <c r="D983" s="388">
        <v>43.774957849444469</v>
      </c>
      <c r="E983" s="388">
        <v>10.38</v>
      </c>
    </row>
    <row r="984" spans="4:5" x14ac:dyDescent="0.3">
      <c r="D984" s="388">
        <v>28.787731335344297</v>
      </c>
      <c r="E984" s="388">
        <v>4.01</v>
      </c>
    </row>
    <row r="985" spans="4:5" x14ac:dyDescent="0.3">
      <c r="D985" s="388">
        <v>42.14564191007377</v>
      </c>
      <c r="E985" s="388">
        <v>6.49</v>
      </c>
    </row>
    <row r="986" spans="4:5" x14ac:dyDescent="0.3">
      <c r="D986" s="388">
        <v>45.789599102793289</v>
      </c>
      <c r="E986" s="388">
        <v>4.16</v>
      </c>
    </row>
    <row r="987" spans="4:5" x14ac:dyDescent="0.3">
      <c r="D987" s="388">
        <v>42.229650941369499</v>
      </c>
      <c r="E987" s="388">
        <v>5.24</v>
      </c>
    </row>
    <row r="988" spans="4:5" x14ac:dyDescent="0.3">
      <c r="D988" s="388">
        <v>44.007160988986158</v>
      </c>
      <c r="E988" s="388">
        <v>5.6</v>
      </c>
    </row>
    <row r="989" spans="4:5" x14ac:dyDescent="0.3">
      <c r="D989" s="388">
        <v>30.368817569445643</v>
      </c>
      <c r="E989" s="388">
        <v>4.26</v>
      </c>
    </row>
    <row r="990" spans="4:5" x14ac:dyDescent="0.3">
      <c r="D990" s="388">
        <v>39.535967165812423</v>
      </c>
      <c r="E990" s="388">
        <v>5.52</v>
      </c>
    </row>
    <row r="991" spans="4:5" x14ac:dyDescent="0.3">
      <c r="D991" s="388">
        <v>83.883722275378744</v>
      </c>
      <c r="E991" s="388">
        <v>3.95</v>
      </c>
    </row>
    <row r="992" spans="4:5" x14ac:dyDescent="0.3">
      <c r="D992" s="388">
        <v>43.558140924789789</v>
      </c>
      <c r="E992" s="388">
        <v>8.77</v>
      </c>
    </row>
    <row r="993" spans="4:5" x14ac:dyDescent="0.3">
      <c r="D993" s="388">
        <v>27.552398505040372</v>
      </c>
      <c r="E993" s="388">
        <v>3.78</v>
      </c>
    </row>
    <row r="994" spans="4:5" x14ac:dyDescent="0.3">
      <c r="D994" s="388">
        <v>36.917443907104712</v>
      </c>
      <c r="E994" s="388">
        <v>5.86</v>
      </c>
    </row>
    <row r="995" spans="4:5" x14ac:dyDescent="0.3">
      <c r="D995" s="388">
        <v>62.209567335662932</v>
      </c>
      <c r="E995" s="388">
        <v>5.92</v>
      </c>
    </row>
    <row r="996" spans="4:5" x14ac:dyDescent="0.3">
      <c r="D996" s="388">
        <v>24.830719620244587</v>
      </c>
      <c r="E996" s="388">
        <v>3.86</v>
      </c>
    </row>
    <row r="997" spans="4:5" x14ac:dyDescent="0.3">
      <c r="D997" s="388">
        <v>74.235611535818023</v>
      </c>
      <c r="E997" s="388">
        <v>4.74</v>
      </c>
    </row>
    <row r="998" spans="4:5" x14ac:dyDescent="0.3">
      <c r="D998" s="388">
        <v>42.996966620390879</v>
      </c>
      <c r="E998" s="388">
        <v>4.68</v>
      </c>
    </row>
    <row r="999" spans="4:5" x14ac:dyDescent="0.3">
      <c r="D999" s="388">
        <v>45.315712646014148</v>
      </c>
      <c r="E999" s="388">
        <v>7.77</v>
      </c>
    </row>
    <row r="1000" spans="4:5" x14ac:dyDescent="0.3">
      <c r="D1000" s="388">
        <v>33.096412713045837</v>
      </c>
      <c r="E1000" s="388">
        <v>6.09</v>
      </c>
    </row>
    <row r="1001" spans="4:5" x14ac:dyDescent="0.3">
      <c r="D1001" s="388">
        <v>23.019611712440987</v>
      </c>
      <c r="E1001" s="388">
        <v>9.32</v>
      </c>
    </row>
    <row r="1002" spans="4:5" x14ac:dyDescent="0.3">
      <c r="D1002" s="388">
        <v>58.708712783808394</v>
      </c>
      <c r="E1002" s="388">
        <v>4.78</v>
      </c>
    </row>
    <row r="1003" spans="4:5" x14ac:dyDescent="0.3">
      <c r="D1003" s="388">
        <v>49.189284746175382</v>
      </c>
      <c r="E1003" s="388">
        <v>7.57</v>
      </c>
    </row>
    <row r="1004" spans="4:5" x14ac:dyDescent="0.3">
      <c r="D1004" s="388">
        <v>27.187855159516975</v>
      </c>
      <c r="E1004" s="388">
        <v>6.95</v>
      </c>
    </row>
    <row r="1005" spans="4:5" x14ac:dyDescent="0.3">
      <c r="D1005" s="388">
        <v>34.533282877874868</v>
      </c>
      <c r="E1005" s="388">
        <v>8.83</v>
      </c>
    </row>
    <row r="1006" spans="4:5" x14ac:dyDescent="0.3">
      <c r="D1006" s="388">
        <v>42.817117442344838</v>
      </c>
      <c r="E1006" s="388">
        <v>6.33</v>
      </c>
    </row>
    <row r="1007" spans="4:5" x14ac:dyDescent="0.3">
      <c r="D1007" s="388">
        <v>47.737162124590348</v>
      </c>
      <c r="E1007" s="388">
        <v>4.53</v>
      </c>
    </row>
    <row r="1008" spans="4:5" x14ac:dyDescent="0.3">
      <c r="D1008" s="388">
        <v>60.064605398883046</v>
      </c>
      <c r="E1008" s="388">
        <v>3.84</v>
      </c>
    </row>
    <row r="1009" spans="4:5" x14ac:dyDescent="0.3">
      <c r="D1009" s="388">
        <v>59.598705570750596</v>
      </c>
      <c r="E1009" s="388">
        <v>4.38</v>
      </c>
    </row>
    <row r="1010" spans="4:5" x14ac:dyDescent="0.3">
      <c r="D1010" s="388">
        <v>48.042367324373089</v>
      </c>
      <c r="E1010" s="388">
        <v>3.55</v>
      </c>
    </row>
    <row r="1011" spans="4:5" x14ac:dyDescent="0.3">
      <c r="D1011" s="388">
        <v>59.643055362307052</v>
      </c>
      <c r="E1011" s="388">
        <v>4.42</v>
      </c>
    </row>
    <row r="1012" spans="4:5" x14ac:dyDescent="0.3">
      <c r="D1012" s="388">
        <v>42.047257595799287</v>
      </c>
      <c r="E1012" s="388">
        <v>6.58</v>
      </c>
    </row>
    <row r="1013" spans="4:5" x14ac:dyDescent="0.3">
      <c r="D1013" s="388">
        <v>33.884075315864472</v>
      </c>
      <c r="E1013" s="388">
        <v>4.74</v>
      </c>
    </row>
    <row r="1014" spans="4:5" x14ac:dyDescent="0.3">
      <c r="D1014" s="388">
        <v>36.984092850746634</v>
      </c>
      <c r="E1014" s="388">
        <v>6.43</v>
      </c>
    </row>
    <row r="1015" spans="4:5" x14ac:dyDescent="0.3">
      <c r="D1015" s="388">
        <v>40.149522847415952</v>
      </c>
      <c r="E1015" s="388">
        <v>6.13</v>
      </c>
    </row>
    <row r="1016" spans="4:5" x14ac:dyDescent="0.3">
      <c r="D1016" s="388">
        <v>66.317394158031377</v>
      </c>
      <c r="E1016" s="388">
        <v>5.44</v>
      </c>
    </row>
    <row r="1017" spans="4:5" x14ac:dyDescent="0.3">
      <c r="D1017" s="388">
        <v>21.413216168163331</v>
      </c>
      <c r="E1017" s="388">
        <v>6.98</v>
      </c>
    </row>
    <row r="1018" spans="4:5" x14ac:dyDescent="0.3">
      <c r="D1018" s="388">
        <v>39.141742836849048</v>
      </c>
      <c r="E1018" s="388">
        <v>6.93</v>
      </c>
    </row>
    <row r="1019" spans="4:5" x14ac:dyDescent="0.3">
      <c r="D1019" s="388">
        <v>35.830907976219009</v>
      </c>
      <c r="E1019" s="388">
        <v>9.1199999999999992</v>
      </c>
    </row>
    <row r="1020" spans="4:5" x14ac:dyDescent="0.3">
      <c r="D1020" s="388">
        <v>74.29247464580078</v>
      </c>
      <c r="E1020" s="388">
        <v>10.83</v>
      </c>
    </row>
    <row r="1021" spans="4:5" x14ac:dyDescent="0.3">
      <c r="D1021" s="388">
        <v>48.293176590062224</v>
      </c>
      <c r="E1021" s="388">
        <v>5.25</v>
      </c>
    </row>
    <row r="1022" spans="4:5" x14ac:dyDescent="0.3">
      <c r="D1022" s="388">
        <v>57.700958595142168</v>
      </c>
      <c r="E1022" s="388">
        <v>4.68</v>
      </c>
    </row>
    <row r="1023" spans="4:5" x14ac:dyDescent="0.3">
      <c r="D1023" s="388">
        <v>55.735655264737126</v>
      </c>
      <c r="E1023" s="388">
        <v>7.18</v>
      </c>
    </row>
    <row r="1024" spans="4:5" x14ac:dyDescent="0.3">
      <c r="D1024" s="388">
        <v>43.283734808206887</v>
      </c>
      <c r="E1024" s="388">
        <v>10.51</v>
      </c>
    </row>
    <row r="1025" spans="4:5" x14ac:dyDescent="0.3">
      <c r="D1025" s="388">
        <v>52.361669712856518</v>
      </c>
      <c r="E1025" s="388">
        <v>7.67</v>
      </c>
    </row>
    <row r="1026" spans="4:5" x14ac:dyDescent="0.3">
      <c r="D1026" s="388">
        <v>67.404074688762108</v>
      </c>
      <c r="E1026" s="388">
        <v>6.6</v>
      </c>
    </row>
    <row r="1027" spans="4:5" x14ac:dyDescent="0.3">
      <c r="D1027" s="388">
        <v>46.477943383484401</v>
      </c>
      <c r="E1027" s="388">
        <v>5.34</v>
      </c>
    </row>
    <row r="1028" spans="4:5" x14ac:dyDescent="0.3">
      <c r="D1028" s="388">
        <v>50.584907548683375</v>
      </c>
      <c r="E1028" s="388">
        <v>7.02</v>
      </c>
    </row>
    <row r="1029" spans="4:5" x14ac:dyDescent="0.3">
      <c r="D1029" s="388">
        <v>37.683244304604521</v>
      </c>
      <c r="E1029" s="388">
        <v>5.48</v>
      </c>
    </row>
    <row r="1030" spans="4:5" x14ac:dyDescent="0.3">
      <c r="D1030" s="388">
        <v>45.253024934308691</v>
      </c>
      <c r="E1030" s="388">
        <v>7.74</v>
      </c>
    </row>
    <row r="1031" spans="4:5" x14ac:dyDescent="0.3">
      <c r="D1031" s="388">
        <v>67.983114872203231</v>
      </c>
      <c r="E1031" s="388">
        <v>5.14</v>
      </c>
    </row>
    <row r="1032" spans="4:5" x14ac:dyDescent="0.3">
      <c r="D1032" s="388">
        <v>21.1787023368448</v>
      </c>
      <c r="E1032" s="388">
        <v>9.18</v>
      </c>
    </row>
    <row r="1033" spans="4:5" x14ac:dyDescent="0.3">
      <c r="D1033" s="388">
        <v>39.453271936503533</v>
      </c>
      <c r="E1033" s="388">
        <v>7.46</v>
      </c>
    </row>
    <row r="1034" spans="4:5" x14ac:dyDescent="0.3">
      <c r="D1034" s="388">
        <v>50.705592453925789</v>
      </c>
      <c r="E1034" s="388">
        <v>4.4000000000000004</v>
      </c>
    </row>
    <row r="1035" spans="4:5" x14ac:dyDescent="0.3">
      <c r="D1035" s="388">
        <v>49.988402007892795</v>
      </c>
      <c r="E1035" s="388">
        <v>4.3899999999999997</v>
      </c>
    </row>
    <row r="1036" spans="4:5" x14ac:dyDescent="0.3">
      <c r="D1036" s="388">
        <v>45.976296848160771</v>
      </c>
      <c r="E1036" s="388">
        <v>6.79</v>
      </c>
    </row>
    <row r="1037" spans="4:5" x14ac:dyDescent="0.3">
      <c r="D1037" s="388">
        <v>62.811078412065619</v>
      </c>
      <c r="E1037" s="388">
        <v>6.75</v>
      </c>
    </row>
    <row r="1038" spans="4:5" x14ac:dyDescent="0.3">
      <c r="D1038" s="388">
        <v>54.15052916341093</v>
      </c>
      <c r="E1038" s="388">
        <v>6.08</v>
      </c>
    </row>
    <row r="1039" spans="4:5" x14ac:dyDescent="0.3">
      <c r="D1039" s="388">
        <v>63.784930658395233</v>
      </c>
      <c r="E1039" s="388">
        <v>6.04</v>
      </c>
    </row>
    <row r="1040" spans="4:5" x14ac:dyDescent="0.3">
      <c r="D1040" s="388">
        <v>33.631725329080865</v>
      </c>
      <c r="E1040" s="388">
        <v>6.25</v>
      </c>
    </row>
    <row r="1041" spans="4:5" x14ac:dyDescent="0.3">
      <c r="D1041" s="388">
        <v>45.697087925651424</v>
      </c>
      <c r="E1041" s="388">
        <v>5.6</v>
      </c>
    </row>
    <row r="1042" spans="4:5" x14ac:dyDescent="0.3">
      <c r="D1042" s="388">
        <v>41.181959732612093</v>
      </c>
      <c r="E1042" s="388">
        <v>10.84</v>
      </c>
    </row>
    <row r="1043" spans="4:5" x14ac:dyDescent="0.3">
      <c r="D1043" s="388">
        <v>42.939557432915045</v>
      </c>
      <c r="E1043" s="388">
        <v>9.6199999999999992</v>
      </c>
    </row>
    <row r="1044" spans="4:5" x14ac:dyDescent="0.3">
      <c r="D1044" s="388">
        <v>45.597291023158498</v>
      </c>
      <c r="E1044" s="388">
        <v>5.61</v>
      </c>
    </row>
    <row r="1045" spans="4:5" x14ac:dyDescent="0.3">
      <c r="D1045" s="388">
        <v>49.091094081969707</v>
      </c>
      <c r="E1045" s="388">
        <v>8.18</v>
      </c>
    </row>
    <row r="1046" spans="4:5" x14ac:dyDescent="0.3">
      <c r="D1046" s="388">
        <v>52.049373954332353</v>
      </c>
      <c r="E1046" s="388">
        <v>7.93</v>
      </c>
    </row>
    <row r="1047" spans="4:5" x14ac:dyDescent="0.3">
      <c r="D1047" s="388">
        <v>35.169735591525544</v>
      </c>
      <c r="E1047" s="388">
        <v>4.55</v>
      </c>
    </row>
    <row r="1048" spans="4:5" x14ac:dyDescent="0.3">
      <c r="D1048" s="388">
        <v>42.624607723742443</v>
      </c>
      <c r="E1048" s="388">
        <v>10.88</v>
      </c>
    </row>
    <row r="1049" spans="4:5" x14ac:dyDescent="0.3">
      <c r="D1049" s="388">
        <v>41.994674688403542</v>
      </c>
      <c r="E1049" s="388">
        <v>8.4700000000000006</v>
      </c>
    </row>
    <row r="1050" spans="4:5" x14ac:dyDescent="0.3">
      <c r="D1050" s="388">
        <v>53.244536069945681</v>
      </c>
      <c r="E1050" s="388">
        <v>7.18</v>
      </c>
    </row>
    <row r="1051" spans="4:5" x14ac:dyDescent="0.3">
      <c r="D1051" s="388">
        <v>46.2965753068558</v>
      </c>
      <c r="E1051" s="388">
        <v>11.16</v>
      </c>
    </row>
    <row r="1052" spans="4:5" x14ac:dyDescent="0.3">
      <c r="D1052" s="388">
        <v>50.042958975844172</v>
      </c>
      <c r="E1052" s="388">
        <v>10.88</v>
      </c>
    </row>
    <row r="1053" spans="4:5" x14ac:dyDescent="0.3">
      <c r="D1053" s="388">
        <v>28.308408053033826</v>
      </c>
      <c r="E1053" s="388">
        <v>7.12</v>
      </c>
    </row>
    <row r="1054" spans="4:5" x14ac:dyDescent="0.3">
      <c r="D1054" s="388">
        <v>48.47007664645659</v>
      </c>
      <c r="E1054" s="388">
        <v>7.4</v>
      </c>
    </row>
    <row r="1055" spans="4:5" x14ac:dyDescent="0.3">
      <c r="D1055" s="388">
        <v>50.91968393643338</v>
      </c>
      <c r="E1055" s="388">
        <v>4.5199999999999996</v>
      </c>
    </row>
    <row r="1056" spans="4:5" x14ac:dyDescent="0.3">
      <c r="D1056" s="388">
        <v>36.009966034318488</v>
      </c>
      <c r="E1056" s="388">
        <v>7.13</v>
      </c>
    </row>
    <row r="1057" spans="4:5" x14ac:dyDescent="0.3">
      <c r="D1057" s="388">
        <v>33.730112703405716</v>
      </c>
      <c r="E1057" s="388">
        <v>13.22</v>
      </c>
    </row>
    <row r="1058" spans="4:5" x14ac:dyDescent="0.3">
      <c r="D1058" s="388">
        <v>76.722121723173402</v>
      </c>
      <c r="E1058" s="388">
        <v>5.98</v>
      </c>
    </row>
    <row r="1059" spans="4:5" x14ac:dyDescent="0.3">
      <c r="D1059" s="388">
        <v>38.422009678322581</v>
      </c>
      <c r="E1059" s="388">
        <v>8.69</v>
      </c>
    </row>
    <row r="1060" spans="4:5" x14ac:dyDescent="0.3">
      <c r="D1060" s="388">
        <v>59.63519701303558</v>
      </c>
      <c r="E1060" s="388">
        <v>7.53</v>
      </c>
    </row>
    <row r="1061" spans="4:5" x14ac:dyDescent="0.3">
      <c r="D1061" s="388">
        <v>36.289035813436342</v>
      </c>
      <c r="E1061" s="388">
        <v>10.1</v>
      </c>
    </row>
    <row r="1062" spans="4:5" x14ac:dyDescent="0.3">
      <c r="D1062" s="388">
        <v>46.118399768760007</v>
      </c>
      <c r="E1062" s="388">
        <v>8.7200000000000006</v>
      </c>
    </row>
    <row r="1063" spans="4:5" x14ac:dyDescent="0.3">
      <c r="D1063" s="388">
        <v>42.669164313309551</v>
      </c>
      <c r="E1063" s="388">
        <v>8.23</v>
      </c>
    </row>
    <row r="1064" spans="4:5" x14ac:dyDescent="0.3">
      <c r="D1064" s="388">
        <v>47.336256473329989</v>
      </c>
      <c r="E1064" s="388">
        <v>10.97</v>
      </c>
    </row>
    <row r="1065" spans="4:5" x14ac:dyDescent="0.3">
      <c r="D1065" s="388">
        <v>74.682658619263208</v>
      </c>
      <c r="E1065" s="388">
        <v>7.37</v>
      </c>
    </row>
    <row r="1066" spans="4:5" x14ac:dyDescent="0.3">
      <c r="D1066" s="388">
        <v>54.086348108578221</v>
      </c>
      <c r="E1066" s="388">
        <v>4.8099999999999996</v>
      </c>
    </row>
    <row r="1067" spans="4:5" x14ac:dyDescent="0.3">
      <c r="D1067" s="388">
        <v>40.672066939742805</v>
      </c>
      <c r="E1067" s="388">
        <v>11.53</v>
      </c>
    </row>
    <row r="1068" spans="4:5" x14ac:dyDescent="0.3">
      <c r="D1068" s="388">
        <v>64.540904288784716</v>
      </c>
      <c r="E1068" s="388">
        <v>4.5599999999999996</v>
      </c>
    </row>
    <row r="1069" spans="4:5" x14ac:dyDescent="0.3">
      <c r="D1069" s="388">
        <v>43.126148459492008</v>
      </c>
      <c r="E1069" s="388">
        <v>6.33</v>
      </c>
    </row>
    <row r="1070" spans="4:5" x14ac:dyDescent="0.3">
      <c r="D1070" s="388">
        <v>45.052723418497251</v>
      </c>
      <c r="E1070" s="388">
        <v>6.05</v>
      </c>
    </row>
    <row r="1071" spans="4:5" x14ac:dyDescent="0.3">
      <c r="D1071" s="388">
        <v>34.90790718766371</v>
      </c>
      <c r="E1071" s="388">
        <v>7.27</v>
      </c>
    </row>
    <row r="1072" spans="4:5" x14ac:dyDescent="0.3">
      <c r="D1072" s="388">
        <v>45.01367226400837</v>
      </c>
      <c r="E1072" s="388">
        <v>9.1</v>
      </c>
    </row>
    <row r="1073" spans="4:5" x14ac:dyDescent="0.3">
      <c r="D1073" s="388">
        <v>63.2857926297647</v>
      </c>
      <c r="E1073" s="388">
        <v>3.39</v>
      </c>
    </row>
    <row r="1074" spans="4:5" x14ac:dyDescent="0.3">
      <c r="D1074" s="388">
        <v>26.803353265648557</v>
      </c>
      <c r="E1074" s="388">
        <v>7.49</v>
      </c>
    </row>
    <row r="1075" spans="4:5" x14ac:dyDescent="0.3">
      <c r="D1075" s="388">
        <v>61.00573830191572</v>
      </c>
      <c r="E1075" s="388">
        <v>9.0299999999999994</v>
      </c>
    </row>
    <row r="1076" spans="4:5" x14ac:dyDescent="0.3">
      <c r="D1076" s="388">
        <v>42.384133250549134</v>
      </c>
      <c r="E1076" s="388">
        <v>6.21</v>
      </c>
    </row>
    <row r="1077" spans="4:5" x14ac:dyDescent="0.3">
      <c r="D1077" s="388">
        <v>46.229127804690791</v>
      </c>
      <c r="E1077" s="388">
        <v>5.0999999999999996</v>
      </c>
    </row>
    <row r="1078" spans="4:5" x14ac:dyDescent="0.3">
      <c r="D1078" s="388">
        <v>29.171517880578168</v>
      </c>
      <c r="E1078" s="388">
        <v>5.14</v>
      </c>
    </row>
    <row r="1079" spans="4:5" x14ac:dyDescent="0.3">
      <c r="D1079" s="388">
        <v>39.476526469226272</v>
      </c>
      <c r="E1079" s="388">
        <v>10.63</v>
      </c>
    </row>
    <row r="1080" spans="4:5" x14ac:dyDescent="0.3">
      <c r="D1080" s="388">
        <v>45.192263828534351</v>
      </c>
      <c r="E1080" s="388">
        <v>10.43</v>
      </c>
    </row>
    <row r="1081" spans="4:5" x14ac:dyDescent="0.3">
      <c r="D1081" s="388">
        <v>36.630763817836232</v>
      </c>
      <c r="E1081" s="388">
        <v>11.19</v>
      </c>
    </row>
    <row r="1082" spans="4:5" x14ac:dyDescent="0.3">
      <c r="D1082" s="388">
        <v>38.254595298079799</v>
      </c>
      <c r="E1082" s="388">
        <v>11.35</v>
      </c>
    </row>
    <row r="1083" spans="4:5" x14ac:dyDescent="0.3">
      <c r="D1083" s="388">
        <v>33.423819932362456</v>
      </c>
      <c r="E1083" s="388">
        <v>10.26</v>
      </c>
    </row>
    <row r="1084" spans="4:5" x14ac:dyDescent="0.3">
      <c r="D1084" s="388">
        <v>40.62199568091085</v>
      </c>
      <c r="E1084" s="388">
        <v>12.4</v>
      </c>
    </row>
    <row r="1085" spans="4:5" x14ac:dyDescent="0.3">
      <c r="D1085" s="388">
        <v>38.544922139831037</v>
      </c>
      <c r="E1085" s="388">
        <v>11.36</v>
      </c>
    </row>
    <row r="1086" spans="4:5" x14ac:dyDescent="0.3">
      <c r="D1086" s="388">
        <v>38.286137336157623</v>
      </c>
      <c r="E1086" s="388">
        <v>9.7200000000000006</v>
      </c>
    </row>
    <row r="1087" spans="4:5" x14ac:dyDescent="0.3">
      <c r="D1087" s="388">
        <v>44.952406771591185</v>
      </c>
      <c r="E1087" s="388">
        <v>9.61</v>
      </c>
    </row>
    <row r="1088" spans="4:5" x14ac:dyDescent="0.3">
      <c r="D1088" s="388">
        <v>33.638804515786461</v>
      </c>
      <c r="E1088" s="388">
        <v>11.21</v>
      </c>
    </row>
    <row r="1089" spans="4:5" x14ac:dyDescent="0.3">
      <c r="D1089" s="388">
        <v>39.97565217528139</v>
      </c>
      <c r="E1089" s="388">
        <v>9.93</v>
      </c>
    </row>
    <row r="1090" spans="4:5" x14ac:dyDescent="0.3">
      <c r="D1090" s="388">
        <v>49.460724741837879</v>
      </c>
      <c r="E1090" s="388">
        <v>9.7200000000000006</v>
      </c>
    </row>
    <row r="1091" spans="4:5" x14ac:dyDescent="0.3">
      <c r="D1091" s="388">
        <v>39.939068468466601</v>
      </c>
      <c r="E1091" s="388">
        <v>5.69</v>
      </c>
    </row>
    <row r="1092" spans="4:5" x14ac:dyDescent="0.3">
      <c r="D1092" s="388">
        <v>44.190439315020008</v>
      </c>
      <c r="E1092" s="388">
        <v>5.41</v>
      </c>
    </row>
    <row r="1093" spans="4:5" x14ac:dyDescent="0.3">
      <c r="D1093" s="388">
        <v>66.587789088095477</v>
      </c>
      <c r="E1093" s="388">
        <v>5.87</v>
      </c>
    </row>
    <row r="1094" spans="4:5" x14ac:dyDescent="0.3">
      <c r="D1094" s="388">
        <v>37.073783674588327</v>
      </c>
      <c r="E1094" s="388">
        <v>7.09</v>
      </c>
    </row>
    <row r="1095" spans="4:5" x14ac:dyDescent="0.3">
      <c r="D1095" s="388">
        <v>42.293069397870454</v>
      </c>
      <c r="E1095" s="388">
        <v>10.58</v>
      </c>
    </row>
    <row r="1096" spans="4:5" x14ac:dyDescent="0.3">
      <c r="D1096" s="388">
        <v>42.549075544192569</v>
      </c>
      <c r="E1096" s="388">
        <v>10.199999999999999</v>
      </c>
    </row>
    <row r="1097" spans="4:5" x14ac:dyDescent="0.3">
      <c r="D1097" s="388">
        <v>42.174833106609796</v>
      </c>
      <c r="E1097" s="388">
        <v>9.85</v>
      </c>
    </row>
    <row r="1098" spans="4:5" x14ac:dyDescent="0.3">
      <c r="D1098" s="388">
        <v>52.108089925412656</v>
      </c>
      <c r="E1098" s="388">
        <v>8.89</v>
      </c>
    </row>
    <row r="1099" spans="4:5" x14ac:dyDescent="0.3">
      <c r="D1099" s="388">
        <v>52.393097464184407</v>
      </c>
      <c r="E1099" s="388">
        <v>6.32</v>
      </c>
    </row>
    <row r="1100" spans="4:5" x14ac:dyDescent="0.3">
      <c r="D1100" s="388">
        <v>43.246796794302114</v>
      </c>
      <c r="E1100" s="388">
        <v>10.050000000000001</v>
      </c>
    </row>
    <row r="1101" spans="4:5" x14ac:dyDescent="0.3">
      <c r="D1101" s="388">
        <v>51.578340440163139</v>
      </c>
      <c r="E1101" s="388">
        <v>10.27</v>
      </c>
    </row>
    <row r="1102" spans="4:5" x14ac:dyDescent="0.3">
      <c r="D1102" s="388">
        <v>46.283884272793188</v>
      </c>
      <c r="E1102" s="388">
        <v>10.27</v>
      </c>
    </row>
    <row r="1103" spans="4:5" x14ac:dyDescent="0.3">
      <c r="D1103" s="388">
        <v>38.438136772106226</v>
      </c>
      <c r="E1103" s="388">
        <v>11.2</v>
      </c>
    </row>
    <row r="1104" spans="4:5" x14ac:dyDescent="0.3">
      <c r="D1104" s="388">
        <v>55.437136962373216</v>
      </c>
      <c r="E1104" s="388">
        <v>4.29</v>
      </c>
    </row>
    <row r="1105" spans="4:5" x14ac:dyDescent="0.3">
      <c r="D1105" s="388">
        <v>39.694058362147985</v>
      </c>
      <c r="E1105" s="388">
        <v>9.48</v>
      </c>
    </row>
    <row r="1106" spans="4:5" x14ac:dyDescent="0.3">
      <c r="D1106" s="388">
        <v>37.591272749917721</v>
      </c>
      <c r="E1106" s="388">
        <v>10.62</v>
      </c>
    </row>
    <row r="1107" spans="4:5" x14ac:dyDescent="0.3">
      <c r="D1107" s="388">
        <v>39.254055141955554</v>
      </c>
      <c r="E1107" s="388">
        <v>9.8800000000000008</v>
      </c>
    </row>
    <row r="1108" spans="4:5" x14ac:dyDescent="0.3">
      <c r="D1108" s="388">
        <v>38.243671487334467</v>
      </c>
      <c r="E1108" s="388">
        <v>10.27</v>
      </c>
    </row>
    <row r="1109" spans="4:5" x14ac:dyDescent="0.3">
      <c r="D1109" s="388">
        <v>51.297135327269402</v>
      </c>
      <c r="E1109" s="388">
        <v>9.8000000000000007</v>
      </c>
    </row>
    <row r="1110" spans="4:5" x14ac:dyDescent="0.3">
      <c r="D1110" s="388">
        <v>42.426588017784233</v>
      </c>
      <c r="E1110" s="388">
        <v>9.91</v>
      </c>
    </row>
    <row r="1111" spans="4:5" x14ac:dyDescent="0.3">
      <c r="D1111" s="388">
        <v>39.079503454825357</v>
      </c>
      <c r="E1111" s="388">
        <v>10.050000000000001</v>
      </c>
    </row>
    <row r="1112" spans="4:5" x14ac:dyDescent="0.3">
      <c r="D1112" s="388">
        <v>40.909221887711197</v>
      </c>
      <c r="E1112" s="388">
        <v>9.52</v>
      </c>
    </row>
    <row r="1113" spans="4:5" x14ac:dyDescent="0.3">
      <c r="D1113" s="388">
        <v>33.31532332168198</v>
      </c>
      <c r="E1113" s="388">
        <v>10.37</v>
      </c>
    </row>
    <row r="1114" spans="4:5" x14ac:dyDescent="0.3">
      <c r="D1114" s="388">
        <v>24.531944380101439</v>
      </c>
      <c r="E1114" s="388">
        <v>5.57</v>
      </c>
    </row>
    <row r="1115" spans="4:5" x14ac:dyDescent="0.3">
      <c r="D1115" s="388">
        <v>27.24525227758965</v>
      </c>
      <c r="E1115" s="388">
        <v>4.6399999999999997</v>
      </c>
    </row>
    <row r="1116" spans="4:5" x14ac:dyDescent="0.3">
      <c r="D1116" s="388">
        <v>40.729346784289781</v>
      </c>
      <c r="E1116" s="388">
        <v>6.75</v>
      </c>
    </row>
    <row r="1117" spans="4:5" x14ac:dyDescent="0.3">
      <c r="D1117" s="388">
        <v>47.214895444573131</v>
      </c>
      <c r="E1117" s="388">
        <v>6.39</v>
      </c>
    </row>
    <row r="1118" spans="4:5" x14ac:dyDescent="0.3">
      <c r="D1118" s="388">
        <v>51.680766302599174</v>
      </c>
      <c r="E1118" s="388">
        <v>6.98</v>
      </c>
    </row>
    <row r="1119" spans="4:5" x14ac:dyDescent="0.3">
      <c r="D1119" s="388">
        <v>39.442727025764803</v>
      </c>
      <c r="E1119" s="388">
        <v>7.86</v>
      </c>
    </row>
    <row r="1120" spans="4:5" x14ac:dyDescent="0.3">
      <c r="D1120" s="388">
        <v>36.300442840336601</v>
      </c>
      <c r="E1120" s="388">
        <v>10.82</v>
      </c>
    </row>
    <row r="1121" spans="4:5" x14ac:dyDescent="0.3">
      <c r="D1121" s="388">
        <v>43.519605051881783</v>
      </c>
      <c r="E1121" s="388">
        <v>9.66</v>
      </c>
    </row>
    <row r="1122" spans="4:5" x14ac:dyDescent="0.3">
      <c r="D1122" s="388">
        <v>76.833144696438978</v>
      </c>
      <c r="E1122" s="388">
        <v>5.52</v>
      </c>
    </row>
    <row r="1123" spans="4:5" x14ac:dyDescent="0.3">
      <c r="D1123" s="388">
        <v>64.339834027839842</v>
      </c>
      <c r="E1123" s="388">
        <v>9.4</v>
      </c>
    </row>
    <row r="1124" spans="4:5" x14ac:dyDescent="0.3">
      <c r="D1124" s="388">
        <v>38.789760046705311</v>
      </c>
      <c r="E1124" s="388">
        <v>5.4</v>
      </c>
    </row>
    <row r="1125" spans="4:5" x14ac:dyDescent="0.3">
      <c r="D1125" s="388">
        <v>43.182939324669604</v>
      </c>
      <c r="E1125" s="388">
        <v>11.25</v>
      </c>
    </row>
    <row r="1126" spans="4:5" x14ac:dyDescent="0.3">
      <c r="D1126" s="388">
        <v>47.317578767734588</v>
      </c>
      <c r="E1126" s="388">
        <v>4.59</v>
      </c>
    </row>
    <row r="1127" spans="4:5" x14ac:dyDescent="0.3">
      <c r="D1127" s="388">
        <v>42.030443386179904</v>
      </c>
      <c r="E1127" s="388">
        <v>10.27</v>
      </c>
    </row>
    <row r="1128" spans="4:5" x14ac:dyDescent="0.3">
      <c r="D1128" s="388">
        <v>52.247365454773913</v>
      </c>
      <c r="E1128" s="388">
        <v>3.73</v>
      </c>
    </row>
    <row r="1129" spans="4:5" x14ac:dyDescent="0.3">
      <c r="D1129" s="388">
        <v>49.773083774820776</v>
      </c>
      <c r="E1129" s="388">
        <v>9.6199999999999992</v>
      </c>
    </row>
    <row r="1130" spans="4:5" x14ac:dyDescent="0.3">
      <c r="D1130" s="388">
        <v>57.848199252822752</v>
      </c>
      <c r="E1130" s="388">
        <v>7.93</v>
      </c>
    </row>
    <row r="1131" spans="4:5" x14ac:dyDescent="0.3">
      <c r="D1131" s="388">
        <v>42.007989337268569</v>
      </c>
      <c r="E1131" s="388">
        <v>5.46</v>
      </c>
    </row>
    <row r="1132" spans="4:5" x14ac:dyDescent="0.3">
      <c r="D1132" s="388">
        <v>31.260106117290547</v>
      </c>
      <c r="E1132" s="388">
        <v>10.64</v>
      </c>
    </row>
    <row r="1133" spans="4:5" x14ac:dyDescent="0.3">
      <c r="D1133" s="388">
        <v>51.51285157093929</v>
      </c>
      <c r="E1133" s="388">
        <v>9.0399999999999991</v>
      </c>
    </row>
    <row r="1134" spans="4:5" x14ac:dyDescent="0.3">
      <c r="D1134" s="388">
        <v>50.307525658383838</v>
      </c>
      <c r="E1134" s="388">
        <v>8.5</v>
      </c>
    </row>
    <row r="1135" spans="4:5" x14ac:dyDescent="0.3">
      <c r="D1135" s="388">
        <v>48.068227653060625</v>
      </c>
      <c r="E1135" s="388">
        <v>6.09</v>
      </c>
    </row>
    <row r="1136" spans="4:5" x14ac:dyDescent="0.3">
      <c r="D1136" s="388">
        <v>44.757449150755306</v>
      </c>
      <c r="E1136" s="388">
        <v>6.56</v>
      </c>
    </row>
    <row r="1137" spans="4:5" x14ac:dyDescent="0.3">
      <c r="D1137" s="388">
        <v>36.207219640180881</v>
      </c>
      <c r="E1137" s="388">
        <v>10.45</v>
      </c>
    </row>
    <row r="1138" spans="4:5" x14ac:dyDescent="0.3">
      <c r="D1138" s="388">
        <v>43.659059540798872</v>
      </c>
      <c r="E1138" s="388">
        <v>5.95</v>
      </c>
    </row>
    <row r="1139" spans="4:5" x14ac:dyDescent="0.3">
      <c r="D1139" s="388">
        <v>57.87825119154261</v>
      </c>
      <c r="E1139" s="388">
        <v>4.9800000000000004</v>
      </c>
    </row>
    <row r="1140" spans="4:5" x14ac:dyDescent="0.3">
      <c r="D1140" s="388">
        <v>44.252417052441771</v>
      </c>
      <c r="E1140" s="388">
        <v>5.0199999999999996</v>
      </c>
    </row>
    <row r="1141" spans="4:5" x14ac:dyDescent="0.3">
      <c r="D1141" s="388">
        <v>41.275147023566824</v>
      </c>
      <c r="E1141" s="388">
        <v>7.91</v>
      </c>
    </row>
    <row r="1142" spans="4:5" x14ac:dyDescent="0.3">
      <c r="D1142" s="388">
        <v>37.529165832671012</v>
      </c>
      <c r="E1142" s="388">
        <v>9.83</v>
      </c>
    </row>
    <row r="1143" spans="4:5" x14ac:dyDescent="0.3">
      <c r="D1143" s="388">
        <v>39.246311381175033</v>
      </c>
      <c r="E1143" s="388">
        <v>5.45</v>
      </c>
    </row>
    <row r="1144" spans="4:5" x14ac:dyDescent="0.3">
      <c r="D1144" s="388">
        <v>42.979014769597669</v>
      </c>
      <c r="E1144" s="388">
        <v>6.07</v>
      </c>
    </row>
    <row r="1145" spans="4:5" x14ac:dyDescent="0.3">
      <c r="D1145" s="388">
        <v>41.145075913363144</v>
      </c>
      <c r="E1145" s="388">
        <v>7.76</v>
      </c>
    </row>
    <row r="1146" spans="4:5" x14ac:dyDescent="0.3">
      <c r="D1146" s="388">
        <v>12.779408867318079</v>
      </c>
      <c r="E1146" s="388">
        <v>6.58</v>
      </c>
    </row>
    <row r="1147" spans="4:5" x14ac:dyDescent="0.3">
      <c r="D1147" s="388">
        <v>53.454993658147444</v>
      </c>
      <c r="E1147" s="388">
        <v>8.6</v>
      </c>
    </row>
    <row r="1148" spans="4:5" x14ac:dyDescent="0.3">
      <c r="D1148" s="388">
        <v>35.101665106194666</v>
      </c>
      <c r="E1148" s="388">
        <v>6</v>
      </c>
    </row>
    <row r="1149" spans="4:5" x14ac:dyDescent="0.3">
      <c r="D1149" s="388">
        <v>38.347701093539094</v>
      </c>
      <c r="E1149" s="388">
        <v>10.37</v>
      </c>
    </row>
    <row r="1150" spans="4:5" x14ac:dyDescent="0.3">
      <c r="D1150" s="388">
        <v>41.584891305270304</v>
      </c>
      <c r="E1150" s="388">
        <v>9.7799999999999994</v>
      </c>
    </row>
    <row r="1151" spans="4:5" x14ac:dyDescent="0.3">
      <c r="D1151" s="388">
        <v>50.742951186955587</v>
      </c>
      <c r="E1151" s="388">
        <v>10.68</v>
      </c>
    </row>
    <row r="1152" spans="4:5" x14ac:dyDescent="0.3">
      <c r="D1152" s="388">
        <v>36.431999993098195</v>
      </c>
      <c r="E1152" s="388">
        <v>11.08</v>
      </c>
    </row>
    <row r="1153" spans="4:5" x14ac:dyDescent="0.3">
      <c r="D1153" s="388">
        <v>36.32593367150281</v>
      </c>
      <c r="E1153" s="388">
        <v>11.77</v>
      </c>
    </row>
    <row r="1154" spans="4:5" x14ac:dyDescent="0.3">
      <c r="D1154" s="388">
        <v>36.86792238423098</v>
      </c>
      <c r="E1154" s="388">
        <v>5.75</v>
      </c>
    </row>
    <row r="1155" spans="4:5" x14ac:dyDescent="0.3">
      <c r="D1155" s="388">
        <v>36.509031841055823</v>
      </c>
      <c r="E1155" s="388">
        <v>11.21</v>
      </c>
    </row>
    <row r="1156" spans="4:5" x14ac:dyDescent="0.3">
      <c r="D1156" s="388">
        <v>42.017878407454518</v>
      </c>
      <c r="E1156" s="388">
        <v>10.07</v>
      </c>
    </row>
    <row r="1157" spans="4:5" x14ac:dyDescent="0.3">
      <c r="D1157" s="388">
        <v>31.279684980639018</v>
      </c>
      <c r="E1157" s="388">
        <v>4.16</v>
      </c>
    </row>
    <row r="1158" spans="4:5" x14ac:dyDescent="0.3">
      <c r="D1158" s="388">
        <v>32.321331562814436</v>
      </c>
      <c r="E1158" s="388">
        <v>11.17</v>
      </c>
    </row>
    <row r="1159" spans="4:5" x14ac:dyDescent="0.3">
      <c r="D1159" s="388">
        <v>45.95538406071136</v>
      </c>
      <c r="E1159" s="388">
        <v>11.13</v>
      </c>
    </row>
    <row r="1160" spans="4:5" x14ac:dyDescent="0.3">
      <c r="D1160" s="388">
        <v>39.117969384957973</v>
      </c>
      <c r="E1160" s="388">
        <v>10.17</v>
      </c>
    </row>
    <row r="1161" spans="4:5" x14ac:dyDescent="0.3">
      <c r="D1161" s="388">
        <v>35.945538821348762</v>
      </c>
      <c r="E1161" s="388">
        <v>11.77</v>
      </c>
    </row>
    <row r="1162" spans="4:5" x14ac:dyDescent="0.3">
      <c r="D1162" s="388">
        <v>39.909187194993834</v>
      </c>
      <c r="E1162" s="388">
        <v>10.24</v>
      </c>
    </row>
    <row r="1163" spans="4:5" x14ac:dyDescent="0.3">
      <c r="D1163" s="388">
        <v>33.886935981400875</v>
      </c>
      <c r="E1163" s="388">
        <v>10.67</v>
      </c>
    </row>
    <row r="1164" spans="4:5" x14ac:dyDescent="0.3">
      <c r="D1164" s="388">
        <v>47.346482973172058</v>
      </c>
      <c r="E1164" s="388">
        <v>8.67</v>
      </c>
    </row>
    <row r="1165" spans="4:5" x14ac:dyDescent="0.3">
      <c r="D1165" s="388">
        <v>31.094894510462506</v>
      </c>
      <c r="E1165" s="388">
        <v>6.19</v>
      </c>
    </row>
    <row r="1166" spans="4:5" x14ac:dyDescent="0.3">
      <c r="D1166" s="388">
        <v>50.724196381656995</v>
      </c>
      <c r="E1166" s="388">
        <v>2.35</v>
      </c>
    </row>
    <row r="1167" spans="4:5" x14ac:dyDescent="0.3">
      <c r="D1167" s="388">
        <v>49.776488198880124</v>
      </c>
      <c r="E1167" s="388">
        <v>4.26</v>
      </c>
    </row>
    <row r="1168" spans="4:5" x14ac:dyDescent="0.3">
      <c r="D1168" s="388">
        <v>37.635656655853012</v>
      </c>
      <c r="E1168" s="388">
        <v>4.03</v>
      </c>
    </row>
    <row r="1169" spans="4:5" x14ac:dyDescent="0.3">
      <c r="D1169" s="388">
        <v>41.078035129128295</v>
      </c>
      <c r="E1169" s="388">
        <v>6.15</v>
      </c>
    </row>
    <row r="1170" spans="4:5" x14ac:dyDescent="0.3">
      <c r="D1170" s="388">
        <v>47.639174385174883</v>
      </c>
      <c r="E1170" s="388">
        <v>5.68</v>
      </c>
    </row>
    <row r="1171" spans="4:5" x14ac:dyDescent="0.3">
      <c r="D1171" s="388">
        <v>36.244065062879486</v>
      </c>
      <c r="E1171" s="388">
        <v>5.54</v>
      </c>
    </row>
    <row r="1172" spans="4:5" x14ac:dyDescent="0.3">
      <c r="D1172" s="388">
        <v>62.272710205139575</v>
      </c>
      <c r="E1172" s="388">
        <v>7.08</v>
      </c>
    </row>
    <row r="1173" spans="4:5" x14ac:dyDescent="0.3">
      <c r="D1173" s="388">
        <v>29.473599519470255</v>
      </c>
      <c r="E1173" s="388">
        <v>9.16</v>
      </c>
    </row>
    <row r="1174" spans="4:5" x14ac:dyDescent="0.3">
      <c r="D1174" s="388">
        <v>61.356077178602249</v>
      </c>
      <c r="E1174" s="388">
        <v>10.74</v>
      </c>
    </row>
    <row r="1175" spans="4:5" x14ac:dyDescent="0.3">
      <c r="D1175" s="388">
        <v>42.116111121151349</v>
      </c>
      <c r="E1175" s="388">
        <v>8.41</v>
      </c>
    </row>
    <row r="1176" spans="4:5" x14ac:dyDescent="0.3">
      <c r="D1176" s="388">
        <v>44.045754226785647</v>
      </c>
      <c r="E1176" s="388">
        <v>8.0500000000000007</v>
      </c>
    </row>
    <row r="1177" spans="4:5" x14ac:dyDescent="0.3">
      <c r="D1177" s="388">
        <v>43.084190067602051</v>
      </c>
      <c r="E1177" s="388">
        <v>5.22</v>
      </c>
    </row>
    <row r="1178" spans="4:5" x14ac:dyDescent="0.3">
      <c r="D1178" s="388">
        <v>54.081671456750627</v>
      </c>
      <c r="E1178" s="388">
        <v>8.2100000000000009</v>
      </c>
    </row>
    <row r="1179" spans="4:5" x14ac:dyDescent="0.3">
      <c r="D1179" s="388">
        <v>29.035584163560898</v>
      </c>
      <c r="E1179" s="388">
        <v>11.33</v>
      </c>
    </row>
    <row r="1180" spans="4:5" x14ac:dyDescent="0.3">
      <c r="D1180" s="388">
        <v>47.918951753558332</v>
      </c>
      <c r="E1180" s="388">
        <v>4.0599999999999996</v>
      </c>
    </row>
    <row r="1181" spans="4:5" x14ac:dyDescent="0.3">
      <c r="D1181" s="388">
        <v>51.188908299077553</v>
      </c>
      <c r="E1181" s="388">
        <v>7.78</v>
      </c>
    </row>
    <row r="1182" spans="4:5" x14ac:dyDescent="0.3">
      <c r="D1182" s="388">
        <v>28.459336852901988</v>
      </c>
      <c r="E1182" s="388">
        <v>5.13</v>
      </c>
    </row>
    <row r="1183" spans="4:5" x14ac:dyDescent="0.3">
      <c r="D1183" s="388">
        <v>52.204368503675099</v>
      </c>
      <c r="E1183" s="388">
        <v>8.6199999999999992</v>
      </c>
    </row>
    <row r="1184" spans="4:5" x14ac:dyDescent="0.3">
      <c r="D1184" s="388">
        <v>39.33109810638679</v>
      </c>
      <c r="E1184" s="388">
        <v>12.14</v>
      </c>
    </row>
    <row r="1185" spans="4:5" x14ac:dyDescent="0.3">
      <c r="D1185" s="388">
        <v>31.011276521577106</v>
      </c>
      <c r="E1185" s="388">
        <v>9.69</v>
      </c>
    </row>
    <row r="1186" spans="4:5" x14ac:dyDescent="0.3">
      <c r="D1186" s="388">
        <v>39.852007710996894</v>
      </c>
      <c r="E1186" s="388">
        <v>8.51</v>
      </c>
    </row>
    <row r="1187" spans="4:5" x14ac:dyDescent="0.3">
      <c r="D1187" s="388">
        <v>46.696661724197718</v>
      </c>
      <c r="E1187" s="388">
        <v>9.75</v>
      </c>
    </row>
    <row r="1188" spans="4:5" x14ac:dyDescent="0.3">
      <c r="D1188" s="388">
        <v>59.601661235672552</v>
      </c>
      <c r="E1188" s="388">
        <v>4.1399999999999997</v>
      </c>
    </row>
    <row r="1189" spans="4:5" x14ac:dyDescent="0.3">
      <c r="D1189" s="388">
        <v>51.367758355677758</v>
      </c>
      <c r="E1189" s="388">
        <v>8.9</v>
      </c>
    </row>
    <row r="1190" spans="4:5" x14ac:dyDescent="0.3">
      <c r="D1190" s="388">
        <v>36.758077113919803</v>
      </c>
      <c r="E1190" s="388">
        <v>10.119999999999999</v>
      </c>
    </row>
    <row r="1191" spans="4:5" x14ac:dyDescent="0.3">
      <c r="D1191" s="388">
        <v>53.991726590260356</v>
      </c>
      <c r="E1191" s="388">
        <v>6.98</v>
      </c>
    </row>
    <row r="1192" spans="4:5" x14ac:dyDescent="0.3">
      <c r="D1192" s="388">
        <v>38.813247418787824</v>
      </c>
      <c r="E1192" s="388">
        <v>10.25</v>
      </c>
    </row>
    <row r="1193" spans="4:5" x14ac:dyDescent="0.3">
      <c r="D1193" s="388">
        <v>34.677505702754978</v>
      </c>
      <c r="E1193" s="388">
        <v>11.64</v>
      </c>
    </row>
    <row r="1194" spans="4:5" x14ac:dyDescent="0.3">
      <c r="D1194" s="388">
        <v>53.251634457087221</v>
      </c>
      <c r="E1194" s="388">
        <v>9.33</v>
      </c>
    </row>
    <row r="1195" spans="4:5" x14ac:dyDescent="0.3">
      <c r="D1195" s="388">
        <v>42.312516294204912</v>
      </c>
      <c r="E1195" s="388">
        <v>8.9499999999999993</v>
      </c>
    </row>
    <row r="1196" spans="4:5" x14ac:dyDescent="0.3">
      <c r="D1196" s="388">
        <v>62.296488667432925</v>
      </c>
      <c r="E1196" s="388">
        <v>5.33</v>
      </c>
    </row>
    <row r="1197" spans="4:5" x14ac:dyDescent="0.3">
      <c r="D1197" s="388">
        <v>53.551602372285011</v>
      </c>
      <c r="E1197" s="388">
        <v>9.99</v>
      </c>
    </row>
    <row r="1198" spans="4:5" x14ac:dyDescent="0.3">
      <c r="D1198" s="388">
        <v>31.937244055468298</v>
      </c>
      <c r="E1198" s="388">
        <v>5.82</v>
      </c>
    </row>
    <row r="1199" spans="4:5" x14ac:dyDescent="0.3">
      <c r="D1199" s="388">
        <v>53.934253847609135</v>
      </c>
      <c r="E1199" s="388">
        <v>9.5299999999999994</v>
      </c>
    </row>
    <row r="1200" spans="4:5" x14ac:dyDescent="0.3">
      <c r="D1200" s="388">
        <v>47.583636512261052</v>
      </c>
      <c r="E1200" s="388">
        <v>7.85</v>
      </c>
    </row>
    <row r="1201" spans="4:5" x14ac:dyDescent="0.3">
      <c r="D1201" s="388">
        <v>35.354110735097201</v>
      </c>
      <c r="E1201" s="388">
        <v>6.56</v>
      </c>
    </row>
    <row r="1202" spans="4:5" x14ac:dyDescent="0.3">
      <c r="D1202" s="388">
        <v>45.821373403017368</v>
      </c>
      <c r="E1202" s="388">
        <v>5.34</v>
      </c>
    </row>
    <row r="1203" spans="4:5" x14ac:dyDescent="0.3">
      <c r="D1203" s="388">
        <v>64.983784788468967</v>
      </c>
      <c r="E1203" s="388">
        <v>6.38</v>
      </c>
    </row>
    <row r="1204" spans="4:5" x14ac:dyDescent="0.3">
      <c r="D1204" s="388">
        <v>41.582082547570728</v>
      </c>
      <c r="E1204" s="388">
        <v>8.18</v>
      </c>
    </row>
    <row r="1205" spans="4:5" x14ac:dyDescent="0.3">
      <c r="D1205" s="388">
        <v>36.802900416834959</v>
      </c>
      <c r="E1205" s="388">
        <v>12.64</v>
      </c>
    </row>
    <row r="1206" spans="4:5" x14ac:dyDescent="0.3">
      <c r="D1206" s="388">
        <v>46.250348896949042</v>
      </c>
      <c r="E1206" s="388">
        <v>10.34</v>
      </c>
    </row>
    <row r="1207" spans="4:5" x14ac:dyDescent="0.3">
      <c r="D1207" s="388">
        <v>58.414433700701949</v>
      </c>
      <c r="E1207" s="388">
        <v>8</v>
      </c>
    </row>
    <row r="1208" spans="4:5" x14ac:dyDescent="0.3">
      <c r="D1208" s="388">
        <v>52.418442173333986</v>
      </c>
      <c r="E1208" s="388">
        <v>7.48</v>
      </c>
    </row>
    <row r="1209" spans="4:5" x14ac:dyDescent="0.3">
      <c r="D1209" s="388">
        <v>42.583773112915225</v>
      </c>
      <c r="E1209" s="388">
        <v>11.35</v>
      </c>
    </row>
    <row r="1210" spans="4:5" x14ac:dyDescent="0.3">
      <c r="D1210" s="388">
        <v>39.06229407069646</v>
      </c>
      <c r="E1210" s="388">
        <v>10.029999999999999</v>
      </c>
    </row>
    <row r="1211" spans="4:5" x14ac:dyDescent="0.3">
      <c r="D1211" s="388">
        <v>37.960888821114771</v>
      </c>
      <c r="E1211" s="388">
        <v>8.5</v>
      </c>
    </row>
    <row r="1212" spans="4:5" x14ac:dyDescent="0.3">
      <c r="D1212" s="388">
        <v>46.90539133177068</v>
      </c>
      <c r="E1212" s="388">
        <v>6.78</v>
      </c>
    </row>
    <row r="1213" spans="4:5" x14ac:dyDescent="0.3">
      <c r="D1213" s="388">
        <v>37.484665490046353</v>
      </c>
      <c r="E1213" s="388">
        <v>10.93</v>
      </c>
    </row>
    <row r="1214" spans="4:5" x14ac:dyDescent="0.3">
      <c r="D1214" s="388">
        <v>42.504184192848399</v>
      </c>
      <c r="E1214" s="388">
        <v>9.1300000000000008</v>
      </c>
    </row>
    <row r="1215" spans="4:5" x14ac:dyDescent="0.3">
      <c r="D1215" s="388">
        <v>55.772662563750544</v>
      </c>
      <c r="E1215" s="388">
        <v>10.5</v>
      </c>
    </row>
    <row r="1216" spans="4:5" x14ac:dyDescent="0.3">
      <c r="D1216" s="388">
        <v>37.405464953369922</v>
      </c>
      <c r="E1216" s="388">
        <v>7.52</v>
      </c>
    </row>
    <row r="1217" spans="4:5" x14ac:dyDescent="0.3">
      <c r="D1217" s="388">
        <v>30.683802418142001</v>
      </c>
      <c r="E1217" s="388">
        <v>4.54</v>
      </c>
    </row>
    <row r="1218" spans="4:5" x14ac:dyDescent="0.3">
      <c r="D1218" s="388">
        <v>34.266737814028275</v>
      </c>
      <c r="E1218" s="388">
        <v>7.79</v>
      </c>
    </row>
    <row r="1219" spans="4:5" x14ac:dyDescent="0.3">
      <c r="D1219" s="388">
        <v>50.01129590765504</v>
      </c>
      <c r="E1219" s="388">
        <v>8.23</v>
      </c>
    </row>
    <row r="1220" spans="4:5" x14ac:dyDescent="0.3">
      <c r="D1220" s="388">
        <v>37.156616137853135</v>
      </c>
      <c r="E1220" s="388">
        <v>10.1</v>
      </c>
    </row>
    <row r="1221" spans="4:5" x14ac:dyDescent="0.3">
      <c r="D1221" s="388">
        <v>40.859492184555855</v>
      </c>
      <c r="E1221" s="388">
        <v>5.67</v>
      </c>
    </row>
    <row r="1222" spans="4:5" x14ac:dyDescent="0.3">
      <c r="D1222" s="388">
        <v>38.77831182290889</v>
      </c>
      <c r="E1222" s="388">
        <v>5.91</v>
      </c>
    </row>
    <row r="1223" spans="4:5" x14ac:dyDescent="0.3">
      <c r="D1223" s="388">
        <v>52.503633109610576</v>
      </c>
      <c r="E1223" s="388">
        <v>6.99</v>
      </c>
    </row>
    <row r="1224" spans="4:5" x14ac:dyDescent="0.3">
      <c r="D1224" s="388">
        <v>34.457336621817575</v>
      </c>
      <c r="E1224" s="388">
        <v>8.5500000000000007</v>
      </c>
    </row>
    <row r="1225" spans="4:5" x14ac:dyDescent="0.3">
      <c r="D1225" s="388">
        <v>54.130526174486761</v>
      </c>
      <c r="E1225" s="388">
        <v>8.2200000000000006</v>
      </c>
    </row>
    <row r="1226" spans="4:5" x14ac:dyDescent="0.3">
      <c r="D1226" s="388">
        <v>40.317283470161648</v>
      </c>
      <c r="E1226" s="388">
        <v>4.5</v>
      </c>
    </row>
    <row r="1227" spans="4:5" x14ac:dyDescent="0.3">
      <c r="D1227" s="388">
        <v>25.078703797680248</v>
      </c>
      <c r="E1227" s="388">
        <v>4.57</v>
      </c>
    </row>
    <row r="1228" spans="4:5" x14ac:dyDescent="0.3">
      <c r="D1228" s="388">
        <v>39.879695399690405</v>
      </c>
      <c r="E1228" s="388">
        <v>9.23</v>
      </c>
    </row>
    <row r="1229" spans="4:5" x14ac:dyDescent="0.3">
      <c r="D1229" s="388">
        <v>46.583124555336362</v>
      </c>
      <c r="E1229" s="388">
        <v>8.81</v>
      </c>
    </row>
    <row r="1230" spans="4:5" x14ac:dyDescent="0.3">
      <c r="D1230" s="388">
        <v>37.385783796950946</v>
      </c>
      <c r="E1230" s="388">
        <v>6.39</v>
      </c>
    </row>
    <row r="1231" spans="4:5" x14ac:dyDescent="0.3">
      <c r="D1231" s="388">
        <v>53.867044719114972</v>
      </c>
      <c r="E1231" s="388">
        <v>4.53</v>
      </c>
    </row>
    <row r="1232" spans="4:5" x14ac:dyDescent="0.3">
      <c r="D1232" s="388">
        <v>34.94083025594086</v>
      </c>
      <c r="E1232" s="388">
        <v>10.47</v>
      </c>
    </row>
    <row r="1233" spans="4:5" x14ac:dyDescent="0.3">
      <c r="D1233" s="388">
        <v>47.113465018385305</v>
      </c>
      <c r="E1233" s="388">
        <v>4.41</v>
      </c>
    </row>
    <row r="1234" spans="4:5" x14ac:dyDescent="0.3">
      <c r="D1234" s="388">
        <v>47.458605205833194</v>
      </c>
      <c r="E1234" s="388">
        <v>5.57</v>
      </c>
    </row>
    <row r="1235" spans="4:5" x14ac:dyDescent="0.3">
      <c r="D1235" s="388">
        <v>51.009178151149825</v>
      </c>
      <c r="E1235" s="388">
        <v>7.46</v>
      </c>
    </row>
    <row r="1236" spans="4:5" x14ac:dyDescent="0.3">
      <c r="D1236" s="388">
        <v>47.524019774201797</v>
      </c>
      <c r="E1236" s="388">
        <v>6.29</v>
      </c>
    </row>
    <row r="1237" spans="4:5" x14ac:dyDescent="0.3">
      <c r="D1237" s="388">
        <v>55.926026424457667</v>
      </c>
      <c r="E1237" s="388">
        <v>10.1</v>
      </c>
    </row>
    <row r="1238" spans="4:5" x14ac:dyDescent="0.3">
      <c r="D1238" s="388">
        <v>32.331982596137152</v>
      </c>
      <c r="E1238" s="388">
        <v>4.87</v>
      </c>
    </row>
    <row r="1239" spans="4:5" x14ac:dyDescent="0.3">
      <c r="D1239" s="388">
        <v>67.543270652063811</v>
      </c>
      <c r="E1239" s="388">
        <v>4.74</v>
      </c>
    </row>
    <row r="1240" spans="4:5" x14ac:dyDescent="0.3">
      <c r="D1240" s="388">
        <v>59.125437853508714</v>
      </c>
      <c r="E1240" s="388">
        <v>7.05</v>
      </c>
    </row>
    <row r="1241" spans="4:5" x14ac:dyDescent="0.3">
      <c r="D1241" s="388">
        <v>47.1013223905084</v>
      </c>
      <c r="E1241" s="388">
        <v>8.1</v>
      </c>
    </row>
    <row r="1242" spans="4:5" x14ac:dyDescent="0.3">
      <c r="D1242" s="388">
        <v>56.522738998983179</v>
      </c>
      <c r="E1242" s="388">
        <v>5.46</v>
      </c>
    </row>
    <row r="1243" spans="4:5" x14ac:dyDescent="0.3">
      <c r="D1243" s="388">
        <v>39.743843256707663</v>
      </c>
      <c r="E1243" s="388">
        <v>4.3499999999999996</v>
      </c>
    </row>
    <row r="1244" spans="4:5" x14ac:dyDescent="0.3">
      <c r="D1244" s="388">
        <v>40.926457213722834</v>
      </c>
      <c r="E1244" s="388">
        <v>4.54</v>
      </c>
    </row>
    <row r="1245" spans="4:5" x14ac:dyDescent="0.3">
      <c r="D1245" s="388">
        <v>43.667985462055782</v>
      </c>
      <c r="E1245" s="388">
        <v>5.16</v>
      </c>
    </row>
    <row r="1246" spans="4:5" x14ac:dyDescent="0.3">
      <c r="D1246" s="388">
        <v>34.563797563769356</v>
      </c>
      <c r="E1246" s="388">
        <v>6.74</v>
      </c>
    </row>
    <row r="1247" spans="4:5" x14ac:dyDescent="0.3">
      <c r="D1247" s="388">
        <v>31.806254537565671</v>
      </c>
      <c r="E1247" s="388">
        <v>7.27</v>
      </c>
    </row>
    <row r="1248" spans="4:5" x14ac:dyDescent="0.3">
      <c r="D1248" s="388">
        <v>32.24872685623555</v>
      </c>
      <c r="E1248" s="388">
        <v>7.56</v>
      </c>
    </row>
    <row r="1249" spans="4:5" x14ac:dyDescent="0.3">
      <c r="D1249" s="388">
        <v>45.285362988544264</v>
      </c>
      <c r="E1249" s="388">
        <v>4.6100000000000003</v>
      </c>
    </row>
    <row r="1250" spans="4:5" x14ac:dyDescent="0.3">
      <c r="D1250" s="388">
        <v>52.035804107889803</v>
      </c>
      <c r="E1250" s="388">
        <v>8.7799999999999994</v>
      </c>
    </row>
    <row r="1251" spans="4:5" x14ac:dyDescent="0.3">
      <c r="D1251" s="388">
        <v>38.638009946216584</v>
      </c>
      <c r="E1251" s="388">
        <v>8.49</v>
      </c>
    </row>
    <row r="1252" spans="4:5" x14ac:dyDescent="0.3">
      <c r="D1252" s="388">
        <v>76.896511803613521</v>
      </c>
      <c r="E1252" s="388">
        <v>10.68</v>
      </c>
    </row>
    <row r="1253" spans="4:5" x14ac:dyDescent="0.3">
      <c r="D1253" s="388">
        <v>48.326055952370822</v>
      </c>
      <c r="E1253" s="388">
        <v>4.03</v>
      </c>
    </row>
    <row r="1254" spans="4:5" x14ac:dyDescent="0.3">
      <c r="D1254" s="388">
        <v>45.985761668379688</v>
      </c>
      <c r="E1254" s="388">
        <v>9.5299999999999994</v>
      </c>
    </row>
    <row r="1255" spans="4:5" x14ac:dyDescent="0.3">
      <c r="D1255" s="388">
        <v>51.046891379540043</v>
      </c>
      <c r="E1255" s="388">
        <v>5.36</v>
      </c>
    </row>
    <row r="1256" spans="4:5" x14ac:dyDescent="0.3">
      <c r="D1256" s="388">
        <v>38.515435595065881</v>
      </c>
      <c r="E1256" s="388">
        <v>9.59</v>
      </c>
    </row>
    <row r="1257" spans="4:5" x14ac:dyDescent="0.3">
      <c r="D1257" s="388">
        <v>40.273111296046451</v>
      </c>
      <c r="E1257" s="388">
        <v>9.2899999999999991</v>
      </c>
    </row>
    <row r="1258" spans="4:5" x14ac:dyDescent="0.3">
      <c r="D1258" s="388">
        <v>43.761573394717743</v>
      </c>
      <c r="E1258" s="388">
        <v>5.5</v>
      </c>
    </row>
    <row r="1259" spans="4:5" x14ac:dyDescent="0.3">
      <c r="D1259" s="388">
        <v>55.500634169574106</v>
      </c>
      <c r="E1259" s="388">
        <v>8.6</v>
      </c>
    </row>
    <row r="1260" spans="4:5" x14ac:dyDescent="0.3">
      <c r="D1260" s="388">
        <v>37.650047306780564</v>
      </c>
      <c r="E1260" s="388">
        <v>9.7100000000000009</v>
      </c>
    </row>
    <row r="1261" spans="4:5" x14ac:dyDescent="0.3">
      <c r="D1261" s="388">
        <v>37.296653121601622</v>
      </c>
      <c r="E1261" s="388">
        <v>6.86</v>
      </c>
    </row>
    <row r="1262" spans="4:5" x14ac:dyDescent="0.3">
      <c r="D1262" s="388">
        <v>36.36303154778939</v>
      </c>
      <c r="E1262" s="388">
        <v>10.81</v>
      </c>
    </row>
    <row r="1263" spans="4:5" x14ac:dyDescent="0.3">
      <c r="D1263" s="388">
        <v>31.697201408195834</v>
      </c>
      <c r="E1263" s="388">
        <v>6.91</v>
      </c>
    </row>
    <row r="1264" spans="4:5" x14ac:dyDescent="0.3">
      <c r="D1264" s="388">
        <v>41.214435522056007</v>
      </c>
      <c r="E1264" s="388">
        <v>9.9</v>
      </c>
    </row>
    <row r="1265" spans="4:5" x14ac:dyDescent="0.3">
      <c r="D1265" s="388">
        <v>49.781630781521365</v>
      </c>
      <c r="E1265" s="388">
        <v>2.63</v>
      </c>
    </row>
    <row r="1266" spans="4:5" x14ac:dyDescent="0.3">
      <c r="D1266" s="388">
        <v>48.712934298087447</v>
      </c>
      <c r="E1266" s="388">
        <v>8.65</v>
      </c>
    </row>
    <row r="1267" spans="4:5" x14ac:dyDescent="0.3">
      <c r="D1267" s="388">
        <v>33.459479447435754</v>
      </c>
      <c r="E1267" s="388">
        <v>16.41</v>
      </c>
    </row>
    <row r="1268" spans="4:5" x14ac:dyDescent="0.3">
      <c r="D1268" s="388">
        <v>41.701260237316333</v>
      </c>
      <c r="E1268" s="388">
        <v>9.32</v>
      </c>
    </row>
    <row r="1269" spans="4:5" x14ac:dyDescent="0.3">
      <c r="D1269" s="388">
        <v>57.289001164027042</v>
      </c>
      <c r="E1269" s="388">
        <v>5.2</v>
      </c>
    </row>
    <row r="1270" spans="4:5" x14ac:dyDescent="0.3">
      <c r="D1270" s="388">
        <v>54.585692709048793</v>
      </c>
      <c r="E1270" s="388">
        <v>7.92</v>
      </c>
    </row>
    <row r="1271" spans="4:5" x14ac:dyDescent="0.3">
      <c r="D1271" s="388">
        <v>26.218028592752738</v>
      </c>
      <c r="E1271" s="388">
        <v>5.24</v>
      </c>
    </row>
    <row r="1272" spans="4:5" x14ac:dyDescent="0.3">
      <c r="D1272" s="388">
        <v>37.005195311401749</v>
      </c>
      <c r="E1272" s="388">
        <v>3.54</v>
      </c>
    </row>
    <row r="1273" spans="4:5" x14ac:dyDescent="0.3">
      <c r="D1273" s="388">
        <v>41.519434252477964</v>
      </c>
      <c r="E1273" s="388">
        <v>3.74</v>
      </c>
    </row>
    <row r="1274" spans="4:5" x14ac:dyDescent="0.3">
      <c r="D1274" s="388">
        <v>56.290242539878918</v>
      </c>
      <c r="E1274" s="388">
        <v>7.99</v>
      </c>
    </row>
    <row r="1275" spans="4:5" x14ac:dyDescent="0.3">
      <c r="D1275" s="388">
        <v>37.473786595411141</v>
      </c>
      <c r="E1275" s="388">
        <v>11.66</v>
      </c>
    </row>
    <row r="1276" spans="4:5" x14ac:dyDescent="0.3">
      <c r="D1276" s="388">
        <v>61.599242354786412</v>
      </c>
      <c r="E1276" s="388">
        <v>8.6300000000000008</v>
      </c>
    </row>
    <row r="1277" spans="4:5" x14ac:dyDescent="0.3">
      <c r="D1277" s="388">
        <v>48.837619818118597</v>
      </c>
      <c r="E1277" s="388">
        <v>4.42</v>
      </c>
    </row>
    <row r="1278" spans="4:5" x14ac:dyDescent="0.3">
      <c r="D1278" s="388">
        <v>36.574666302498159</v>
      </c>
      <c r="E1278" s="388">
        <v>5.12</v>
      </c>
    </row>
    <row r="1279" spans="4:5" x14ac:dyDescent="0.3">
      <c r="D1279" s="388">
        <v>55.867201564445551</v>
      </c>
      <c r="E1279" s="388">
        <v>4.24</v>
      </c>
    </row>
    <row r="1280" spans="4:5" x14ac:dyDescent="0.3">
      <c r="D1280" s="388">
        <v>54.848180474389096</v>
      </c>
      <c r="E1280" s="388">
        <v>10.89</v>
      </c>
    </row>
    <row r="1281" spans="4:5" x14ac:dyDescent="0.3">
      <c r="D1281" s="388">
        <v>62.768056737725558</v>
      </c>
      <c r="E1281" s="388">
        <v>8.42</v>
      </c>
    </row>
    <row r="1282" spans="4:5" x14ac:dyDescent="0.3">
      <c r="D1282" s="388">
        <v>74.08902823307244</v>
      </c>
      <c r="E1282" s="388">
        <v>5.12</v>
      </c>
    </row>
    <row r="1283" spans="4:5" x14ac:dyDescent="0.3">
      <c r="D1283" s="388">
        <v>70.538137473351497</v>
      </c>
      <c r="E1283" s="388">
        <v>2.2599999999999998</v>
      </c>
    </row>
    <row r="1284" spans="4:5" x14ac:dyDescent="0.3">
      <c r="D1284" s="388">
        <v>51.035854280469522</v>
      </c>
      <c r="E1284" s="388">
        <v>6.19</v>
      </c>
    </row>
    <row r="1285" spans="4:5" x14ac:dyDescent="0.3">
      <c r="D1285" s="388">
        <v>32.386383763954981</v>
      </c>
      <c r="E1285" s="388">
        <v>11.43</v>
      </c>
    </row>
    <row r="1286" spans="4:5" x14ac:dyDescent="0.3">
      <c r="D1286" s="388">
        <v>35.239379041272379</v>
      </c>
      <c r="E1286" s="388">
        <v>7.7</v>
      </c>
    </row>
    <row r="1287" spans="4:5" x14ac:dyDescent="0.3">
      <c r="D1287" s="388">
        <v>51.176515406708383</v>
      </c>
      <c r="E1287" s="388">
        <v>7.14</v>
      </c>
    </row>
    <row r="1288" spans="4:5" x14ac:dyDescent="0.3">
      <c r="D1288" s="388">
        <v>29.357867743841172</v>
      </c>
      <c r="E1288" s="388">
        <v>9.67</v>
      </c>
    </row>
    <row r="1289" spans="4:5" x14ac:dyDescent="0.3">
      <c r="D1289" s="388">
        <v>35.213496143337473</v>
      </c>
      <c r="E1289" s="388">
        <v>4.1900000000000004</v>
      </c>
    </row>
    <row r="1290" spans="4:5" x14ac:dyDescent="0.3">
      <c r="D1290" s="388">
        <v>31.77535593186909</v>
      </c>
      <c r="E1290" s="388">
        <v>6.37</v>
      </c>
    </row>
    <row r="1291" spans="4:5" x14ac:dyDescent="0.3">
      <c r="D1291" s="388">
        <v>39.500970452295462</v>
      </c>
      <c r="E1291" s="388">
        <v>10.47</v>
      </c>
    </row>
    <row r="1292" spans="4:5" x14ac:dyDescent="0.3">
      <c r="D1292" s="388">
        <v>28.696360760981893</v>
      </c>
      <c r="E1292" s="388">
        <v>6.91</v>
      </c>
    </row>
    <row r="1293" spans="4:5" x14ac:dyDescent="0.3">
      <c r="D1293" s="388">
        <v>46.336391840746323</v>
      </c>
      <c r="E1293" s="388">
        <v>5.56</v>
      </c>
    </row>
    <row r="1294" spans="4:5" x14ac:dyDescent="0.3">
      <c r="D1294" s="388">
        <v>46.69034018692129</v>
      </c>
      <c r="E1294" s="388">
        <v>9.6999999999999993</v>
      </c>
    </row>
    <row r="1295" spans="4:5" x14ac:dyDescent="0.3">
      <c r="D1295" s="388">
        <v>87.382188649675783</v>
      </c>
      <c r="E1295" s="388">
        <v>4.97</v>
      </c>
    </row>
    <row r="1296" spans="4:5" x14ac:dyDescent="0.3">
      <c r="D1296" s="388">
        <v>48.525659642646801</v>
      </c>
      <c r="E1296" s="388">
        <v>3.44</v>
      </c>
    </row>
    <row r="1297" spans="4:5" x14ac:dyDescent="0.3">
      <c r="D1297" s="388">
        <v>62.894550064929263</v>
      </c>
      <c r="E1297" s="388">
        <v>3.91</v>
      </c>
    </row>
    <row r="1298" spans="4:5" x14ac:dyDescent="0.3">
      <c r="D1298" s="388">
        <v>65.970363241672501</v>
      </c>
      <c r="E1298" s="388">
        <v>7.11</v>
      </c>
    </row>
    <row r="1299" spans="4:5" x14ac:dyDescent="0.3">
      <c r="D1299" s="388">
        <v>30.648522584103624</v>
      </c>
      <c r="E1299" s="388">
        <v>8.18</v>
      </c>
    </row>
    <row r="1300" spans="4:5" x14ac:dyDescent="0.3">
      <c r="D1300" s="388">
        <v>84.507782579096187</v>
      </c>
      <c r="E1300" s="388">
        <v>7.64</v>
      </c>
    </row>
    <row r="1301" spans="4:5" x14ac:dyDescent="0.3">
      <c r="D1301" s="388">
        <v>38.589099844353875</v>
      </c>
      <c r="E1301" s="388">
        <v>7.8</v>
      </c>
    </row>
    <row r="1302" spans="4:5" x14ac:dyDescent="0.3">
      <c r="D1302" s="388">
        <v>50.964941160473579</v>
      </c>
      <c r="E1302" s="388">
        <v>9.6</v>
      </c>
    </row>
    <row r="1303" spans="4:5" x14ac:dyDescent="0.3">
      <c r="D1303" s="388">
        <v>64.029505345451071</v>
      </c>
      <c r="E1303" s="388">
        <v>4.63</v>
      </c>
    </row>
    <row r="1304" spans="4:5" x14ac:dyDescent="0.3">
      <c r="D1304" s="388">
        <v>51.978556202031776</v>
      </c>
      <c r="E1304" s="388">
        <v>7.13</v>
      </c>
    </row>
    <row r="1305" spans="4:5" x14ac:dyDescent="0.3">
      <c r="D1305" s="388">
        <v>36.018962710052797</v>
      </c>
      <c r="E1305" s="388">
        <v>5.27</v>
      </c>
    </row>
    <row r="1306" spans="4:5" x14ac:dyDescent="0.3">
      <c r="D1306" s="388">
        <v>43.763894763052519</v>
      </c>
      <c r="E1306" s="388">
        <v>4.92</v>
      </c>
    </row>
    <row r="1307" spans="4:5" x14ac:dyDescent="0.3">
      <c r="D1307" s="388">
        <v>48.216323507135307</v>
      </c>
      <c r="E1307" s="388">
        <v>8.9700000000000006</v>
      </c>
    </row>
    <row r="1308" spans="4:5" x14ac:dyDescent="0.3">
      <c r="D1308" s="388">
        <v>77.841265062455875</v>
      </c>
      <c r="E1308" s="388">
        <v>9.15</v>
      </c>
    </row>
    <row r="1309" spans="4:5" x14ac:dyDescent="0.3">
      <c r="D1309" s="388">
        <v>40.52630981437548</v>
      </c>
      <c r="E1309" s="388">
        <v>10.11</v>
      </c>
    </row>
    <row r="1310" spans="4:5" x14ac:dyDescent="0.3">
      <c r="D1310" s="388">
        <v>78.558951706365278</v>
      </c>
      <c r="E1310" s="388">
        <v>6.74</v>
      </c>
    </row>
    <row r="1311" spans="4:5" x14ac:dyDescent="0.3">
      <c r="D1311" s="388">
        <v>36.921745563777989</v>
      </c>
      <c r="E1311" s="388">
        <v>9.75</v>
      </c>
    </row>
    <row r="1312" spans="4:5" x14ac:dyDescent="0.3">
      <c r="D1312" s="388">
        <v>28.632380982029936</v>
      </c>
      <c r="E1312" s="388">
        <v>9.7200000000000006</v>
      </c>
    </row>
    <row r="1313" spans="4:5" x14ac:dyDescent="0.3">
      <c r="D1313" s="388">
        <v>43.335328773024706</v>
      </c>
      <c r="E1313" s="388">
        <v>12.21</v>
      </c>
    </row>
    <row r="1314" spans="4:5" x14ac:dyDescent="0.3">
      <c r="D1314" s="388">
        <v>38.991047137909128</v>
      </c>
      <c r="E1314" s="388">
        <v>9.57</v>
      </c>
    </row>
    <row r="1315" spans="4:5" x14ac:dyDescent="0.3">
      <c r="D1315" s="388">
        <v>44.940270941295537</v>
      </c>
      <c r="E1315" s="388">
        <v>11</v>
      </c>
    </row>
    <row r="1316" spans="4:5" x14ac:dyDescent="0.3">
      <c r="D1316" s="388">
        <v>60.642606899877372</v>
      </c>
      <c r="E1316" s="388">
        <v>8.9</v>
      </c>
    </row>
    <row r="1317" spans="4:5" x14ac:dyDescent="0.3">
      <c r="D1317" s="388">
        <v>32.892786425066809</v>
      </c>
      <c r="E1317" s="388">
        <v>10.63</v>
      </c>
    </row>
    <row r="1318" spans="4:5" x14ac:dyDescent="0.3">
      <c r="D1318" s="388">
        <v>30.35654482220923</v>
      </c>
      <c r="E1318" s="388">
        <v>10.89</v>
      </c>
    </row>
    <row r="1319" spans="4:5" x14ac:dyDescent="0.3">
      <c r="D1319" s="388">
        <v>67.273007980545884</v>
      </c>
      <c r="E1319" s="388">
        <v>3.9</v>
      </c>
    </row>
    <row r="1320" spans="4:5" x14ac:dyDescent="0.3">
      <c r="D1320" s="388">
        <v>42.343948347788078</v>
      </c>
      <c r="E1320" s="388">
        <v>3.95</v>
      </c>
    </row>
    <row r="1321" spans="4:5" x14ac:dyDescent="0.3">
      <c r="D1321" s="388">
        <v>38.110905210990794</v>
      </c>
      <c r="E1321" s="388">
        <v>7.76</v>
      </c>
    </row>
    <row r="1322" spans="4:5" x14ac:dyDescent="0.3">
      <c r="D1322" s="388">
        <v>27.361255539160524</v>
      </c>
      <c r="E1322" s="388">
        <v>8.1</v>
      </c>
    </row>
    <row r="1323" spans="4:5" x14ac:dyDescent="0.3">
      <c r="D1323" s="388">
        <v>54.68149878911322</v>
      </c>
      <c r="E1323" s="388">
        <v>7.69</v>
      </c>
    </row>
    <row r="1324" spans="4:5" x14ac:dyDescent="0.3">
      <c r="D1324" s="388">
        <v>43.514609021724134</v>
      </c>
      <c r="E1324" s="388">
        <v>5.69</v>
      </c>
    </row>
    <row r="1325" spans="4:5" x14ac:dyDescent="0.3">
      <c r="D1325" s="388">
        <v>51.514367786492684</v>
      </c>
      <c r="E1325" s="388">
        <v>10.96</v>
      </c>
    </row>
    <row r="1326" spans="4:5" x14ac:dyDescent="0.3">
      <c r="D1326" s="388">
        <v>20.564812748773821</v>
      </c>
      <c r="E1326" s="388">
        <v>10.5</v>
      </c>
    </row>
    <row r="1327" spans="4:5" x14ac:dyDescent="0.3">
      <c r="D1327" s="388">
        <v>47.83113274507032</v>
      </c>
      <c r="E1327" s="388">
        <v>5.99</v>
      </c>
    </row>
    <row r="1328" spans="4:5" x14ac:dyDescent="0.3">
      <c r="D1328" s="388">
        <v>36.445465126211509</v>
      </c>
      <c r="E1328" s="388">
        <v>6.92</v>
      </c>
    </row>
    <row r="1329" spans="4:5" x14ac:dyDescent="0.3">
      <c r="D1329" s="388">
        <v>34.700090308726296</v>
      </c>
      <c r="E1329" s="388">
        <v>11.29</v>
      </c>
    </row>
    <row r="1330" spans="4:5" x14ac:dyDescent="0.3">
      <c r="D1330" s="388">
        <v>40.193233292220278</v>
      </c>
      <c r="E1330" s="388">
        <v>10.47</v>
      </c>
    </row>
    <row r="1331" spans="4:5" x14ac:dyDescent="0.3">
      <c r="D1331" s="388">
        <v>35.423340050310372</v>
      </c>
      <c r="E1331" s="388">
        <v>12.73</v>
      </c>
    </row>
    <row r="1332" spans="4:5" x14ac:dyDescent="0.3">
      <c r="D1332" s="388">
        <v>41.011205255655213</v>
      </c>
      <c r="E1332" s="388">
        <v>9.1999999999999993</v>
      </c>
    </row>
    <row r="1333" spans="4:5" x14ac:dyDescent="0.3">
      <c r="D1333" s="388">
        <v>33.840879422279919</v>
      </c>
      <c r="E1333" s="388">
        <v>7.66</v>
      </c>
    </row>
    <row r="1334" spans="4:5" x14ac:dyDescent="0.3">
      <c r="D1334" s="388">
        <v>41.813210311767776</v>
      </c>
      <c r="E1334" s="388">
        <v>9.6999999999999993</v>
      </c>
    </row>
    <row r="1335" spans="4:5" x14ac:dyDescent="0.3">
      <c r="D1335" s="388">
        <v>24.272398180914056</v>
      </c>
      <c r="E1335" s="388">
        <v>11.17</v>
      </c>
    </row>
    <row r="1336" spans="4:5" x14ac:dyDescent="0.3">
      <c r="D1336" s="388">
        <v>25.028581867309075</v>
      </c>
      <c r="E1336" s="388">
        <v>4.99</v>
      </c>
    </row>
    <row r="1337" spans="4:5" x14ac:dyDescent="0.3">
      <c r="D1337" s="388">
        <v>48.253011964967293</v>
      </c>
      <c r="E1337" s="388">
        <v>5.38</v>
      </c>
    </row>
    <row r="1338" spans="4:5" x14ac:dyDescent="0.3">
      <c r="D1338" s="388">
        <v>28.321820940302164</v>
      </c>
      <c r="E1338" s="388">
        <v>4.5</v>
      </c>
    </row>
    <row r="1339" spans="4:5" x14ac:dyDescent="0.3">
      <c r="D1339" s="388">
        <v>49.43486458841322</v>
      </c>
      <c r="E1339" s="388">
        <v>4.46</v>
      </c>
    </row>
    <row r="1340" spans="4:5" x14ac:dyDescent="0.3">
      <c r="D1340" s="388">
        <v>40.303457545840615</v>
      </c>
      <c r="E1340" s="388">
        <v>5.13</v>
      </c>
    </row>
    <row r="1341" spans="4:5" x14ac:dyDescent="0.3">
      <c r="D1341" s="388">
        <v>48.145613736049981</v>
      </c>
      <c r="E1341" s="388">
        <v>8.9</v>
      </c>
    </row>
    <row r="1342" spans="4:5" x14ac:dyDescent="0.3">
      <c r="D1342" s="388">
        <v>41.50936426301687</v>
      </c>
      <c r="E1342" s="388">
        <v>11.38</v>
      </c>
    </row>
    <row r="1343" spans="4:5" x14ac:dyDescent="0.3">
      <c r="D1343" s="388">
        <v>39.327620809059297</v>
      </c>
      <c r="E1343" s="388">
        <v>9.86</v>
      </c>
    </row>
    <row r="1344" spans="4:5" x14ac:dyDescent="0.3">
      <c r="D1344" s="388">
        <v>42.610679762861338</v>
      </c>
      <c r="E1344" s="388">
        <v>11.71</v>
      </c>
    </row>
    <row r="1345" spans="4:5" x14ac:dyDescent="0.3">
      <c r="D1345" s="388">
        <v>37.20736666859176</v>
      </c>
      <c r="E1345" s="388">
        <v>8.0299999999999994</v>
      </c>
    </row>
    <row r="1346" spans="4:5" x14ac:dyDescent="0.3">
      <c r="D1346" s="388">
        <v>44.673830430077253</v>
      </c>
      <c r="E1346" s="388">
        <v>11.35</v>
      </c>
    </row>
    <row r="1347" spans="4:5" x14ac:dyDescent="0.3">
      <c r="D1347" s="388">
        <v>45.734693752929388</v>
      </c>
      <c r="E1347" s="388">
        <v>8.68</v>
      </c>
    </row>
    <row r="1348" spans="4:5" x14ac:dyDescent="0.3">
      <c r="D1348" s="388">
        <v>29.222961111437009</v>
      </c>
      <c r="E1348" s="388">
        <v>8.74</v>
      </c>
    </row>
    <row r="1349" spans="4:5" x14ac:dyDescent="0.3">
      <c r="D1349" s="388">
        <v>21.890385263928142</v>
      </c>
      <c r="E1349" s="388">
        <v>6.27</v>
      </c>
    </row>
    <row r="1350" spans="4:5" x14ac:dyDescent="0.3">
      <c r="D1350" s="388">
        <v>59.099685639931536</v>
      </c>
      <c r="E1350" s="388">
        <v>4.88</v>
      </c>
    </row>
    <row r="1351" spans="4:5" x14ac:dyDescent="0.3">
      <c r="D1351" s="388">
        <v>36.734641548071039</v>
      </c>
      <c r="E1351" s="388">
        <v>5.31</v>
      </c>
    </row>
    <row r="1352" spans="4:5" x14ac:dyDescent="0.3">
      <c r="D1352" s="388">
        <v>40.888220482696802</v>
      </c>
      <c r="E1352" s="388">
        <v>10.57</v>
      </c>
    </row>
    <row r="1353" spans="4:5" x14ac:dyDescent="0.3">
      <c r="D1353" s="388">
        <v>43.712608910083084</v>
      </c>
      <c r="E1353" s="388">
        <v>12.29</v>
      </c>
    </row>
    <row r="1354" spans="4:5" x14ac:dyDescent="0.3">
      <c r="D1354" s="388">
        <v>42.439442547744648</v>
      </c>
      <c r="E1354" s="388">
        <v>12.87</v>
      </c>
    </row>
    <row r="1355" spans="4:5" x14ac:dyDescent="0.3">
      <c r="D1355" s="388">
        <v>44.920696721393242</v>
      </c>
      <c r="E1355" s="388">
        <v>9.74</v>
      </c>
    </row>
    <row r="1356" spans="4:5" x14ac:dyDescent="0.3">
      <c r="D1356" s="388">
        <v>64.906728787135393</v>
      </c>
      <c r="E1356" s="388">
        <v>9.9600000000000009</v>
      </c>
    </row>
    <row r="1357" spans="4:5" x14ac:dyDescent="0.3">
      <c r="D1357" s="388">
        <v>35.370124791655293</v>
      </c>
      <c r="E1357" s="388">
        <v>10.27</v>
      </c>
    </row>
    <row r="1358" spans="4:5" x14ac:dyDescent="0.3">
      <c r="D1358" s="388">
        <v>46.760229294631216</v>
      </c>
      <c r="E1358" s="388">
        <v>8.68</v>
      </c>
    </row>
    <row r="1359" spans="4:5" x14ac:dyDescent="0.3">
      <c r="D1359" s="388">
        <v>44.471257152805322</v>
      </c>
      <c r="E1359" s="388">
        <v>10.28</v>
      </c>
    </row>
    <row r="1360" spans="4:5" x14ac:dyDescent="0.3">
      <c r="D1360" s="388">
        <v>50.740534868677315</v>
      </c>
      <c r="E1360" s="388">
        <v>7.46</v>
      </c>
    </row>
    <row r="1361" spans="4:5" x14ac:dyDescent="0.3">
      <c r="D1361" s="388">
        <v>43.341561815544459</v>
      </c>
      <c r="E1361" s="388">
        <v>7.9</v>
      </c>
    </row>
    <row r="1362" spans="4:5" x14ac:dyDescent="0.3">
      <c r="D1362" s="388">
        <v>51.867156777679071</v>
      </c>
      <c r="E1362" s="388">
        <v>6.3</v>
      </c>
    </row>
    <row r="1363" spans="4:5" x14ac:dyDescent="0.3">
      <c r="D1363" s="388">
        <v>33.868315248816778</v>
      </c>
      <c r="E1363" s="388">
        <v>3.89</v>
      </c>
    </row>
    <row r="1364" spans="4:5" x14ac:dyDescent="0.3">
      <c r="D1364" s="388">
        <v>49.021506299534451</v>
      </c>
      <c r="E1364" s="388">
        <v>3.43</v>
      </c>
    </row>
    <row r="1365" spans="4:5" x14ac:dyDescent="0.3">
      <c r="D1365" s="388">
        <v>53.628210816502524</v>
      </c>
      <c r="E1365" s="388">
        <v>3.38</v>
      </c>
    </row>
    <row r="1366" spans="4:5" x14ac:dyDescent="0.3">
      <c r="D1366" s="388">
        <v>55.084908162088439</v>
      </c>
      <c r="E1366" s="388">
        <v>4.74</v>
      </c>
    </row>
    <row r="1367" spans="4:5" x14ac:dyDescent="0.3">
      <c r="D1367" s="388">
        <v>47.51536754181884</v>
      </c>
      <c r="E1367" s="388">
        <v>3.26</v>
      </c>
    </row>
    <row r="1368" spans="4:5" x14ac:dyDescent="0.3">
      <c r="D1368" s="388">
        <v>35.170121149627718</v>
      </c>
      <c r="E1368" s="388">
        <v>4.47</v>
      </c>
    </row>
    <row r="1369" spans="4:5" x14ac:dyDescent="0.3">
      <c r="D1369" s="388">
        <v>62.379212532061459</v>
      </c>
      <c r="E1369" s="388">
        <v>18.61</v>
      </c>
    </row>
    <row r="1370" spans="4:5" x14ac:dyDescent="0.3">
      <c r="D1370" s="388">
        <v>30.296172628874963</v>
      </c>
      <c r="E1370" s="388">
        <v>6.23</v>
      </c>
    </row>
    <row r="1371" spans="4:5" x14ac:dyDescent="0.3">
      <c r="D1371" s="388">
        <v>44.058330399828336</v>
      </c>
      <c r="E1371" s="388">
        <v>10.83</v>
      </c>
    </row>
    <row r="1372" spans="4:5" x14ac:dyDescent="0.3">
      <c r="D1372" s="388">
        <v>44.089515920443944</v>
      </c>
      <c r="E1372" s="388">
        <v>8.66</v>
      </c>
    </row>
    <row r="1373" spans="4:5" x14ac:dyDescent="0.3">
      <c r="D1373" s="388">
        <v>48.172542634873381</v>
      </c>
      <c r="E1373" s="388">
        <v>6.97</v>
      </c>
    </row>
    <row r="1374" spans="4:5" x14ac:dyDescent="0.3">
      <c r="D1374" s="388">
        <v>47.979964435158848</v>
      </c>
      <c r="E1374" s="388">
        <v>9.98</v>
      </c>
    </row>
    <row r="1375" spans="4:5" x14ac:dyDescent="0.3">
      <c r="D1375" s="388">
        <v>46.002081588904673</v>
      </c>
      <c r="E1375" s="388">
        <v>6.02</v>
      </c>
    </row>
    <row r="1376" spans="4:5" x14ac:dyDescent="0.3">
      <c r="D1376" s="388">
        <v>50.662998251844186</v>
      </c>
      <c r="E1376" s="388">
        <v>5.79</v>
      </c>
    </row>
    <row r="1377" spans="4:5" x14ac:dyDescent="0.3">
      <c r="D1377" s="388">
        <v>37.062633842759517</v>
      </c>
      <c r="E1377" s="388">
        <v>8.26</v>
      </c>
    </row>
    <row r="1378" spans="4:5" x14ac:dyDescent="0.3">
      <c r="D1378" s="388">
        <v>36.467739904123285</v>
      </c>
      <c r="E1378" s="388">
        <v>11.75</v>
      </c>
    </row>
    <row r="1379" spans="4:5" x14ac:dyDescent="0.3">
      <c r="D1379" s="388">
        <v>45.293801364707207</v>
      </c>
      <c r="E1379" s="388">
        <v>8</v>
      </c>
    </row>
    <row r="1380" spans="4:5" x14ac:dyDescent="0.3">
      <c r="D1380" s="388">
        <v>43.653633630838186</v>
      </c>
      <c r="E1380" s="388">
        <v>10.32</v>
      </c>
    </row>
    <row r="1381" spans="4:5" x14ac:dyDescent="0.3">
      <c r="D1381" s="388">
        <v>47.934461061774812</v>
      </c>
      <c r="E1381" s="388">
        <v>6.66</v>
      </c>
    </row>
    <row r="1382" spans="4:5" x14ac:dyDescent="0.3">
      <c r="D1382" s="388">
        <v>58.471483621858241</v>
      </c>
      <c r="E1382" s="388">
        <v>29.68</v>
      </c>
    </row>
    <row r="1383" spans="4:5" x14ac:dyDescent="0.3">
      <c r="D1383" s="388">
        <v>52.144173472559373</v>
      </c>
      <c r="E1383" s="388">
        <v>4.76</v>
      </c>
    </row>
    <row r="1384" spans="4:5" x14ac:dyDescent="0.3">
      <c r="D1384" s="388">
        <v>31.119108300284559</v>
      </c>
      <c r="E1384" s="388">
        <v>4.0199999999999996</v>
      </c>
    </row>
    <row r="1385" spans="4:5" x14ac:dyDescent="0.3">
      <c r="D1385" s="388">
        <v>40.956979996465364</v>
      </c>
      <c r="E1385" s="388">
        <v>5.1100000000000003</v>
      </c>
    </row>
    <row r="1386" spans="4:5" x14ac:dyDescent="0.3">
      <c r="D1386" s="388">
        <v>49.571975669417832</v>
      </c>
      <c r="E1386" s="388">
        <v>5.18</v>
      </c>
    </row>
    <row r="1387" spans="4:5" x14ac:dyDescent="0.3">
      <c r="D1387" s="388">
        <v>20.693751430499947</v>
      </c>
      <c r="E1387" s="388">
        <v>7.92</v>
      </c>
    </row>
    <row r="1388" spans="4:5" x14ac:dyDescent="0.3">
      <c r="D1388" s="388">
        <v>46.558948001787812</v>
      </c>
      <c r="E1388" s="388">
        <v>7.64</v>
      </c>
    </row>
    <row r="1389" spans="4:5" x14ac:dyDescent="0.3">
      <c r="D1389" s="388">
        <v>35.022473992100672</v>
      </c>
      <c r="E1389" s="388">
        <v>5.26</v>
      </c>
    </row>
    <row r="1390" spans="4:5" x14ac:dyDescent="0.3">
      <c r="D1390" s="388">
        <v>35.904636280408248</v>
      </c>
      <c r="E1390" s="388">
        <v>10.92</v>
      </c>
    </row>
    <row r="1391" spans="4:5" x14ac:dyDescent="0.3">
      <c r="D1391" s="388">
        <v>26.745362121809379</v>
      </c>
      <c r="E1391" s="388">
        <v>5.43</v>
      </c>
    </row>
    <row r="1392" spans="4:5" x14ac:dyDescent="0.3">
      <c r="D1392" s="388">
        <v>37.542327984793118</v>
      </c>
      <c r="E1392" s="388">
        <v>7.3</v>
      </c>
    </row>
    <row r="1393" spans="4:5" x14ac:dyDescent="0.3">
      <c r="D1393" s="388">
        <v>34.100153561394364</v>
      </c>
      <c r="E1393" s="388">
        <v>8.4700000000000006</v>
      </c>
    </row>
    <row r="1394" spans="4:5" x14ac:dyDescent="0.3">
      <c r="D1394" s="388">
        <v>50.712652252442396</v>
      </c>
      <c r="E1394" s="388">
        <v>4.6399999999999997</v>
      </c>
    </row>
    <row r="1395" spans="4:5" x14ac:dyDescent="0.3">
      <c r="D1395" s="388">
        <v>37.299622935306402</v>
      </c>
      <c r="E1395" s="388">
        <v>6.08</v>
      </c>
    </row>
    <row r="1396" spans="4:5" x14ac:dyDescent="0.3">
      <c r="D1396" s="388">
        <v>44.8342469905662</v>
      </c>
      <c r="E1396" s="388">
        <v>7.47</v>
      </c>
    </row>
    <row r="1397" spans="4:5" x14ac:dyDescent="0.3">
      <c r="D1397" s="388">
        <v>16.770010481829335</v>
      </c>
      <c r="E1397" s="388">
        <v>6.07</v>
      </c>
    </row>
    <row r="1398" spans="4:5" x14ac:dyDescent="0.3">
      <c r="D1398" s="388">
        <v>35.381878851595857</v>
      </c>
      <c r="E1398" s="388">
        <v>9.86</v>
      </c>
    </row>
    <row r="1399" spans="4:5" x14ac:dyDescent="0.3">
      <c r="D1399" s="388">
        <v>23.407882931066183</v>
      </c>
      <c r="E1399" s="388">
        <v>5.96</v>
      </c>
    </row>
    <row r="1400" spans="4:5" x14ac:dyDescent="0.3">
      <c r="D1400" s="388">
        <v>34.675521472862549</v>
      </c>
      <c r="E1400" s="388">
        <v>11.02</v>
      </c>
    </row>
    <row r="1401" spans="4:5" x14ac:dyDescent="0.3">
      <c r="D1401" s="388">
        <v>49.620678017665121</v>
      </c>
      <c r="E1401" s="388">
        <v>6.52</v>
      </c>
    </row>
    <row r="1402" spans="4:5" x14ac:dyDescent="0.3">
      <c r="D1402" s="388">
        <v>44.174298225428934</v>
      </c>
      <c r="E1402" s="388">
        <v>9.66</v>
      </c>
    </row>
    <row r="1403" spans="4:5" x14ac:dyDescent="0.3">
      <c r="D1403" s="388">
        <v>38.118280671109851</v>
      </c>
      <c r="E1403" s="388">
        <v>8.57</v>
      </c>
    </row>
    <row r="1404" spans="4:5" x14ac:dyDescent="0.3">
      <c r="D1404" s="388">
        <v>26.163719520928183</v>
      </c>
      <c r="E1404" s="388">
        <v>4.59</v>
      </c>
    </row>
    <row r="1405" spans="4:5" x14ac:dyDescent="0.3">
      <c r="D1405" s="388">
        <v>30.26702266334345</v>
      </c>
      <c r="E1405" s="388">
        <v>8.4700000000000006</v>
      </c>
    </row>
    <row r="1406" spans="4:5" x14ac:dyDescent="0.3">
      <c r="D1406" s="388">
        <v>45.167733318036873</v>
      </c>
      <c r="E1406" s="388">
        <v>5.6</v>
      </c>
    </row>
    <row r="1407" spans="4:5" x14ac:dyDescent="0.3">
      <c r="D1407" s="388">
        <v>70.470310073779643</v>
      </c>
      <c r="E1407" s="388">
        <v>4.1900000000000004</v>
      </c>
    </row>
    <row r="1408" spans="4:5" x14ac:dyDescent="0.3">
      <c r="D1408" s="388">
        <v>22.197267486085792</v>
      </c>
      <c r="E1408" s="388">
        <v>10.029999999999999</v>
      </c>
    </row>
    <row r="1409" spans="4:5" x14ac:dyDescent="0.3">
      <c r="D1409" s="388">
        <v>44.455776614232626</v>
      </c>
      <c r="E1409" s="388">
        <v>6.05</v>
      </c>
    </row>
    <row r="1410" spans="4:5" x14ac:dyDescent="0.3">
      <c r="D1410" s="388">
        <v>42.056389706410066</v>
      </c>
      <c r="E1410" s="388">
        <v>7.34</v>
      </c>
    </row>
    <row r="1411" spans="4:5" x14ac:dyDescent="0.3">
      <c r="D1411" s="388">
        <v>46.321021470894408</v>
      </c>
      <c r="E1411" s="388">
        <v>5.93</v>
      </c>
    </row>
    <row r="1412" spans="4:5" x14ac:dyDescent="0.3">
      <c r="D1412" s="388">
        <v>56.144352055610568</v>
      </c>
      <c r="E1412" s="388">
        <v>5.25</v>
      </c>
    </row>
    <row r="1413" spans="4:5" x14ac:dyDescent="0.3">
      <c r="D1413" s="388">
        <v>50.108269226151691</v>
      </c>
      <c r="E1413" s="388">
        <v>6.3</v>
      </c>
    </row>
    <row r="1414" spans="4:5" x14ac:dyDescent="0.3">
      <c r="D1414" s="388">
        <v>34.898737051223108</v>
      </c>
      <c r="E1414" s="388">
        <v>6.1</v>
      </c>
    </row>
    <row r="1415" spans="4:5" x14ac:dyDescent="0.3">
      <c r="D1415" s="388">
        <v>61.862250136688942</v>
      </c>
      <c r="E1415" s="388">
        <v>5.82</v>
      </c>
    </row>
    <row r="1416" spans="4:5" x14ac:dyDescent="0.3">
      <c r="D1416" s="388">
        <v>29.527108653196834</v>
      </c>
      <c r="E1416" s="388">
        <v>5.26</v>
      </c>
    </row>
    <row r="1417" spans="4:5" x14ac:dyDescent="0.3">
      <c r="D1417" s="388">
        <v>48.549164835930206</v>
      </c>
      <c r="E1417" s="388">
        <v>7.35</v>
      </c>
    </row>
    <row r="1418" spans="4:5" x14ac:dyDescent="0.3">
      <c r="D1418" s="388">
        <v>37.269677935730549</v>
      </c>
      <c r="E1418" s="388">
        <v>6.47</v>
      </c>
    </row>
    <row r="1419" spans="4:5" x14ac:dyDescent="0.3">
      <c r="D1419" s="388">
        <v>43.679510090965771</v>
      </c>
      <c r="E1419" s="388">
        <v>9.6300000000000008</v>
      </c>
    </row>
    <row r="1420" spans="4:5" x14ac:dyDescent="0.3">
      <c r="D1420" s="388">
        <v>44.205611514303641</v>
      </c>
      <c r="E1420" s="388">
        <v>10.07</v>
      </c>
    </row>
    <row r="1421" spans="4:5" x14ac:dyDescent="0.3">
      <c r="D1421" s="388">
        <v>32.330758260764817</v>
      </c>
      <c r="E1421" s="388">
        <v>12.86</v>
      </c>
    </row>
    <row r="1422" spans="4:5" x14ac:dyDescent="0.3">
      <c r="D1422" s="388">
        <v>50.622287130374858</v>
      </c>
      <c r="E1422" s="388">
        <v>8.35</v>
      </c>
    </row>
    <row r="1423" spans="4:5" x14ac:dyDescent="0.3">
      <c r="D1423" s="388">
        <v>48.921793516364595</v>
      </c>
      <c r="E1423" s="388">
        <v>11.14</v>
      </c>
    </row>
    <row r="1424" spans="4:5" x14ac:dyDescent="0.3">
      <c r="D1424" s="388">
        <v>41.872269017952718</v>
      </c>
      <c r="E1424" s="388">
        <v>8.52</v>
      </c>
    </row>
    <row r="1425" spans="4:5" x14ac:dyDescent="0.3">
      <c r="D1425" s="388">
        <v>28.306202743190603</v>
      </c>
      <c r="E1425" s="388">
        <v>8.1999999999999993</v>
      </c>
    </row>
    <row r="1426" spans="4:5" x14ac:dyDescent="0.3">
      <c r="D1426" s="388">
        <v>38.013931186188053</v>
      </c>
      <c r="E1426" s="388">
        <v>5.74</v>
      </c>
    </row>
    <row r="1427" spans="4:5" x14ac:dyDescent="0.3">
      <c r="D1427" s="388">
        <v>37.896264823846053</v>
      </c>
      <c r="E1427" s="388">
        <v>10.039999999999999</v>
      </c>
    </row>
    <row r="1428" spans="4:5" x14ac:dyDescent="0.3">
      <c r="D1428" s="388">
        <v>41.710437129896839</v>
      </c>
      <c r="E1428" s="388">
        <v>10.06</v>
      </c>
    </row>
    <row r="1429" spans="4:5" x14ac:dyDescent="0.3">
      <c r="D1429" s="388">
        <v>38.308424905131091</v>
      </c>
      <c r="E1429" s="388">
        <v>10.56</v>
      </c>
    </row>
    <row r="1430" spans="4:5" x14ac:dyDescent="0.3">
      <c r="D1430" s="388">
        <v>50.411176010365992</v>
      </c>
      <c r="E1430" s="388">
        <v>3.47</v>
      </c>
    </row>
    <row r="1431" spans="4:5" x14ac:dyDescent="0.3">
      <c r="D1431" s="388">
        <v>37.94655158012938</v>
      </c>
      <c r="E1431" s="388">
        <v>10.63</v>
      </c>
    </row>
    <row r="1432" spans="4:5" x14ac:dyDescent="0.3">
      <c r="D1432" s="388">
        <v>37.835773025321664</v>
      </c>
      <c r="E1432" s="388">
        <v>4.0599999999999996</v>
      </c>
    </row>
    <row r="1433" spans="4:5" x14ac:dyDescent="0.3">
      <c r="D1433" s="388">
        <v>46.518424654799063</v>
      </c>
      <c r="E1433" s="388">
        <v>8.7899999999999991</v>
      </c>
    </row>
    <row r="1434" spans="4:5" x14ac:dyDescent="0.3">
      <c r="D1434" s="388">
        <v>33.877534057271589</v>
      </c>
      <c r="E1434" s="388">
        <v>10.18</v>
      </c>
    </row>
    <row r="1435" spans="4:5" x14ac:dyDescent="0.3">
      <c r="D1435" s="388">
        <v>37.908371570272003</v>
      </c>
      <c r="E1435" s="388">
        <v>10.58</v>
      </c>
    </row>
    <row r="1436" spans="4:5" x14ac:dyDescent="0.3">
      <c r="D1436" s="388">
        <v>63.974708499317217</v>
      </c>
      <c r="E1436" s="388">
        <v>9.01</v>
      </c>
    </row>
    <row r="1437" spans="4:5" x14ac:dyDescent="0.3">
      <c r="D1437" s="388">
        <v>47.982949399350204</v>
      </c>
      <c r="E1437" s="388">
        <v>11.42</v>
      </c>
    </row>
    <row r="1438" spans="4:5" x14ac:dyDescent="0.3">
      <c r="D1438" s="388">
        <v>34.474611909162732</v>
      </c>
      <c r="E1438" s="388">
        <v>12.37</v>
      </c>
    </row>
    <row r="1439" spans="4:5" x14ac:dyDescent="0.3">
      <c r="D1439" s="388">
        <v>25.283880028808838</v>
      </c>
      <c r="E1439" s="388">
        <v>9.31</v>
      </c>
    </row>
    <row r="1440" spans="4:5" x14ac:dyDescent="0.3">
      <c r="D1440" s="388">
        <v>24.636174464350695</v>
      </c>
      <c r="E1440" s="388">
        <v>10.7</v>
      </c>
    </row>
    <row r="1441" spans="4:5" x14ac:dyDescent="0.3">
      <c r="D1441" s="388">
        <v>49.176521005654322</v>
      </c>
      <c r="E1441" s="388">
        <v>4.42</v>
      </c>
    </row>
    <row r="1442" spans="4:5" x14ac:dyDescent="0.3">
      <c r="D1442" s="388">
        <v>58.591107342668778</v>
      </c>
      <c r="E1442" s="388">
        <v>6.82</v>
      </c>
    </row>
    <row r="1443" spans="4:5" x14ac:dyDescent="0.3">
      <c r="D1443" s="388">
        <v>29.932900898127414</v>
      </c>
      <c r="E1443" s="388">
        <v>10.83</v>
      </c>
    </row>
    <row r="1444" spans="4:5" x14ac:dyDescent="0.3">
      <c r="D1444" s="388">
        <v>30.491558631036813</v>
      </c>
      <c r="E1444" s="388">
        <v>6.4</v>
      </c>
    </row>
    <row r="1445" spans="4:5" x14ac:dyDescent="0.3">
      <c r="D1445" s="388">
        <v>32.811014630471568</v>
      </c>
      <c r="E1445" s="388">
        <v>6.82</v>
      </c>
    </row>
    <row r="1446" spans="4:5" x14ac:dyDescent="0.3">
      <c r="D1446" s="388">
        <v>37.576816360373371</v>
      </c>
      <c r="E1446" s="388">
        <v>9.41</v>
      </c>
    </row>
    <row r="1447" spans="4:5" x14ac:dyDescent="0.3">
      <c r="D1447" s="388">
        <v>55.101946018992457</v>
      </c>
      <c r="E1447" s="388">
        <v>9.01</v>
      </c>
    </row>
    <row r="1448" spans="4:5" x14ac:dyDescent="0.3">
      <c r="D1448" s="388">
        <v>40.641077616322931</v>
      </c>
      <c r="E1448" s="388">
        <v>10.210000000000001</v>
      </c>
    </row>
    <row r="1449" spans="4:5" x14ac:dyDescent="0.3">
      <c r="D1449" s="388">
        <v>53.118681247261108</v>
      </c>
      <c r="E1449" s="388">
        <v>11.74</v>
      </c>
    </row>
    <row r="1450" spans="4:5" x14ac:dyDescent="0.3">
      <c r="D1450" s="388">
        <v>47.907740613930393</v>
      </c>
      <c r="E1450" s="388">
        <v>8.19</v>
      </c>
    </row>
    <row r="1451" spans="4:5" x14ac:dyDescent="0.3">
      <c r="D1451" s="388">
        <v>43.113171778970397</v>
      </c>
      <c r="E1451" s="388">
        <v>7.07</v>
      </c>
    </row>
    <row r="1452" spans="4:5" x14ac:dyDescent="0.3">
      <c r="D1452" s="388">
        <v>29.728423000079008</v>
      </c>
      <c r="E1452" s="388">
        <v>8.4600000000000009</v>
      </c>
    </row>
    <row r="1453" spans="4:5" x14ac:dyDescent="0.3">
      <c r="D1453" s="388">
        <v>38.409069894210639</v>
      </c>
      <c r="E1453" s="388">
        <v>6.04</v>
      </c>
    </row>
    <row r="1454" spans="4:5" x14ac:dyDescent="0.3">
      <c r="D1454" s="388">
        <v>48.261898019645436</v>
      </c>
      <c r="E1454" s="388">
        <v>8.7799999999999994</v>
      </c>
    </row>
    <row r="1455" spans="4:5" x14ac:dyDescent="0.3">
      <c r="D1455" s="388">
        <v>46.47010918631571</v>
      </c>
      <c r="E1455" s="388">
        <v>6.91</v>
      </c>
    </row>
    <row r="1456" spans="4:5" x14ac:dyDescent="0.3">
      <c r="D1456" s="388">
        <v>49.096945254480936</v>
      </c>
      <c r="E1456" s="388">
        <v>7.28</v>
      </c>
    </row>
    <row r="1457" spans="4:5" x14ac:dyDescent="0.3">
      <c r="D1457" s="388">
        <v>28.01649610551117</v>
      </c>
      <c r="E1457" s="388">
        <v>7.99</v>
      </c>
    </row>
    <row r="1458" spans="4:5" x14ac:dyDescent="0.3">
      <c r="D1458" s="388">
        <v>48.647691367534513</v>
      </c>
      <c r="E1458" s="388">
        <v>8.27</v>
      </c>
    </row>
    <row r="1459" spans="4:5" x14ac:dyDescent="0.3">
      <c r="D1459" s="388">
        <v>37.261672110572192</v>
      </c>
      <c r="E1459" s="388">
        <v>7.27</v>
      </c>
    </row>
    <row r="1460" spans="4:5" x14ac:dyDescent="0.3">
      <c r="D1460" s="388">
        <v>32.987438211142035</v>
      </c>
      <c r="E1460" s="388">
        <v>5.73</v>
      </c>
    </row>
    <row r="1461" spans="4:5" x14ac:dyDescent="0.3">
      <c r="D1461" s="388">
        <v>46.202915103182065</v>
      </c>
      <c r="E1461" s="388">
        <v>8.7899999999999991</v>
      </c>
    </row>
    <row r="1462" spans="4:5" x14ac:dyDescent="0.3">
      <c r="D1462" s="388">
        <v>36.935221309932352</v>
      </c>
      <c r="E1462" s="388">
        <v>7.08</v>
      </c>
    </row>
    <row r="1463" spans="4:5" x14ac:dyDescent="0.3">
      <c r="D1463" s="388">
        <v>18.280492375664512</v>
      </c>
      <c r="E1463" s="388">
        <v>5.34</v>
      </c>
    </row>
    <row r="1464" spans="4:5" x14ac:dyDescent="0.3">
      <c r="D1464" s="388">
        <v>61.68858335159679</v>
      </c>
      <c r="E1464" s="388">
        <v>4.3</v>
      </c>
    </row>
    <row r="1465" spans="4:5" x14ac:dyDescent="0.3">
      <c r="D1465" s="388">
        <v>30.562908888740637</v>
      </c>
      <c r="E1465" s="388">
        <v>5.84</v>
      </c>
    </row>
    <row r="1466" spans="4:5" x14ac:dyDescent="0.3">
      <c r="D1466" s="388">
        <v>29.073706710232766</v>
      </c>
      <c r="E1466" s="388">
        <v>5.68</v>
      </c>
    </row>
    <row r="1467" spans="4:5" x14ac:dyDescent="0.3">
      <c r="D1467" s="388">
        <v>59.967129265891245</v>
      </c>
      <c r="E1467" s="388">
        <v>6.1</v>
      </c>
    </row>
    <row r="1468" spans="4:5" x14ac:dyDescent="0.3">
      <c r="D1468" s="388">
        <v>68.921394571200466</v>
      </c>
      <c r="E1468" s="388">
        <v>8.1</v>
      </c>
    </row>
    <row r="1469" spans="4:5" x14ac:dyDescent="0.3">
      <c r="D1469" s="388">
        <v>39.548339170432534</v>
      </c>
      <c r="E1469" s="388">
        <v>5.13</v>
      </c>
    </row>
    <row r="1470" spans="4:5" x14ac:dyDescent="0.3">
      <c r="D1470" s="388">
        <v>64.359802086602528</v>
      </c>
      <c r="E1470" s="388">
        <v>4.6500000000000004</v>
      </c>
    </row>
    <row r="1471" spans="4:5" x14ac:dyDescent="0.3">
      <c r="D1471" s="388">
        <v>37.205069042635657</v>
      </c>
      <c r="E1471" s="388">
        <v>4.8499999999999996</v>
      </c>
    </row>
    <row r="1472" spans="4:5" x14ac:dyDescent="0.3">
      <c r="D1472" s="388">
        <v>41.769604747597583</v>
      </c>
      <c r="E1472" s="388">
        <v>9.24</v>
      </c>
    </row>
    <row r="1473" spans="4:5" x14ac:dyDescent="0.3">
      <c r="D1473" s="388">
        <v>45.810801427898767</v>
      </c>
      <c r="E1473" s="388">
        <v>7.95</v>
      </c>
    </row>
    <row r="1474" spans="4:5" x14ac:dyDescent="0.3">
      <c r="D1474" s="388">
        <v>31.155757857113834</v>
      </c>
      <c r="E1474" s="388">
        <v>10.029999999999999</v>
      </c>
    </row>
    <row r="1475" spans="4:5" x14ac:dyDescent="0.3">
      <c r="D1475" s="388">
        <v>56.608086083690942</v>
      </c>
      <c r="E1475" s="388">
        <v>10.15</v>
      </c>
    </row>
    <row r="1476" spans="4:5" x14ac:dyDescent="0.3">
      <c r="D1476" s="388">
        <v>35.384632251531613</v>
      </c>
      <c r="E1476" s="388">
        <v>7.94</v>
      </c>
    </row>
    <row r="1477" spans="4:5" x14ac:dyDescent="0.3">
      <c r="D1477" s="388">
        <v>42.962282455528154</v>
      </c>
      <c r="E1477" s="388">
        <v>7.51</v>
      </c>
    </row>
    <row r="1478" spans="4:5" x14ac:dyDescent="0.3">
      <c r="D1478" s="388">
        <v>38.635861775197604</v>
      </c>
      <c r="E1478" s="388">
        <v>8.66</v>
      </c>
    </row>
    <row r="1479" spans="4:5" x14ac:dyDescent="0.3">
      <c r="D1479" s="388">
        <v>26.862151385239954</v>
      </c>
      <c r="E1479" s="388">
        <v>4.33</v>
      </c>
    </row>
    <row r="1480" spans="4:5" x14ac:dyDescent="0.3">
      <c r="D1480" s="388">
        <v>53.999776573212216</v>
      </c>
      <c r="E1480" s="388">
        <v>5.94</v>
      </c>
    </row>
    <row r="1481" spans="4:5" x14ac:dyDescent="0.3">
      <c r="D1481" s="388">
        <v>60.164858341922326</v>
      </c>
      <c r="E1481" s="388">
        <v>4.05</v>
      </c>
    </row>
    <row r="1482" spans="4:5" x14ac:dyDescent="0.3">
      <c r="D1482" s="386">
        <v>71.340983810527774</v>
      </c>
      <c r="E1482" s="386">
        <v>5.54</v>
      </c>
    </row>
  </sheetData>
  <conditionalFormatting sqref="D5:E1482">
    <cfRule type="containsText" dxfId="225" priority="1" operator="containsText" text="Extremadura">
      <formula>NOT(ISERROR(SEARCH("Extremadura",D5)))</formula>
    </cfRule>
    <cfRule type="containsText" dxfId="224" priority="2" operator="containsText" text="Total">
      <formula>NOT(ISERROR(SEARCH("Total",D5)))</formula>
    </cfRule>
    <cfRule type="expression" dxfId="223" priority="3">
      <formula>$C9="Extremadura"</formula>
    </cfRule>
    <cfRule type="expression" dxfId="222" priority="4">
      <formula>$C9="Total"</formula>
    </cfRule>
  </conditionalFormatting>
  <hyperlinks>
    <hyperlink ref="A1" location="ÍNDICE!A1" display="ÍNDICE" xr:uid="{694DAB8A-6749-4704-8F48-81C0573B309B}"/>
  </hyperlinks>
  <pageMargins left="0.7" right="0.7" top="0.75" bottom="0.75" header="0.3" footer="0.3"/>
  <pageSetup paperSize="9" orientation="portrait"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83813-CFA2-40B9-BEC4-8DACE4701412}">
  <sheetPr codeName="Hoja12"/>
  <dimension ref="A1:M18"/>
  <sheetViews>
    <sheetView showGridLines="0" zoomScaleNormal="100" workbookViewId="0"/>
  </sheetViews>
  <sheetFormatPr baseColWidth="10" defaultRowHeight="13.5" x14ac:dyDescent="0.25"/>
  <cols>
    <col min="2" max="2" width="14.5703125" customWidth="1"/>
  </cols>
  <sheetData>
    <row r="1" spans="1:8" x14ac:dyDescent="0.25">
      <c r="A1" s="503" t="s">
        <v>23</v>
      </c>
    </row>
    <row r="2" spans="1:8" ht="17.25" customHeight="1" x14ac:dyDescent="0.25">
      <c r="B2" s="607" t="s">
        <v>944</v>
      </c>
      <c r="C2" s="607"/>
      <c r="D2" s="607"/>
      <c r="E2" s="607"/>
      <c r="F2" s="607"/>
      <c r="G2" s="607"/>
      <c r="H2" s="607"/>
    </row>
    <row r="3" spans="1:8" x14ac:dyDescent="0.25">
      <c r="B3" s="607"/>
      <c r="C3" s="607"/>
      <c r="D3" s="607"/>
      <c r="E3" s="607"/>
      <c r="F3" s="607"/>
      <c r="G3" s="607"/>
      <c r="H3" s="607"/>
    </row>
    <row r="4" spans="1:8" ht="14.25" customHeight="1" x14ac:dyDescent="0.25">
      <c r="B4" s="606" t="s">
        <v>1024</v>
      </c>
      <c r="C4" s="606"/>
      <c r="D4" s="606"/>
      <c r="E4" s="606"/>
      <c r="F4" s="606"/>
      <c r="G4" s="606"/>
      <c r="H4" s="606"/>
    </row>
    <row r="5" spans="1:8" x14ac:dyDescent="0.25">
      <c r="B5" s="606"/>
      <c r="C5" s="606"/>
      <c r="D5" s="606"/>
      <c r="E5" s="606"/>
      <c r="F5" s="606"/>
      <c r="G5" s="606"/>
      <c r="H5" s="606"/>
    </row>
    <row r="6" spans="1:8" ht="14.25" thickBot="1" x14ac:dyDescent="0.3"/>
    <row r="7" spans="1:8" ht="14.25" thickBot="1" x14ac:dyDescent="0.3">
      <c r="B7" s="608"/>
      <c r="C7" s="535">
        <v>1</v>
      </c>
      <c r="D7" s="535">
        <v>2</v>
      </c>
      <c r="E7" s="535">
        <v>3</v>
      </c>
      <c r="F7" s="535">
        <v>4</v>
      </c>
      <c r="G7" s="535">
        <v>5</v>
      </c>
      <c r="H7" s="535">
        <v>6</v>
      </c>
    </row>
    <row r="8" spans="1:8" ht="27.75" thickBot="1" x14ac:dyDescent="0.3">
      <c r="B8" s="609"/>
      <c r="C8" s="535">
        <v>2018</v>
      </c>
      <c r="D8" s="535">
        <v>2019</v>
      </c>
      <c r="E8" s="536">
        <v>2020</v>
      </c>
      <c r="F8" s="535" t="s">
        <v>912</v>
      </c>
      <c r="G8" s="535" t="s">
        <v>913</v>
      </c>
      <c r="H8" s="536" t="s">
        <v>914</v>
      </c>
    </row>
    <row r="9" spans="1:8" ht="14.25" thickBot="1" x14ac:dyDescent="0.3">
      <c r="B9" s="609"/>
      <c r="C9" s="534" t="s">
        <v>915</v>
      </c>
      <c r="D9" s="534" t="s">
        <v>915</v>
      </c>
      <c r="E9" s="534" t="s">
        <v>915</v>
      </c>
      <c r="F9" s="534" t="s">
        <v>915</v>
      </c>
      <c r="G9" s="534" t="s">
        <v>916</v>
      </c>
      <c r="H9" s="534" t="s">
        <v>916</v>
      </c>
    </row>
    <row r="10" spans="1:8" ht="43.5" thickBot="1" x14ac:dyDescent="0.3">
      <c r="B10" s="537" t="s">
        <v>917</v>
      </c>
      <c r="C10" s="538" t="s">
        <v>918</v>
      </c>
      <c r="D10" s="538" t="s">
        <v>919</v>
      </c>
      <c r="E10" s="538" t="s">
        <v>920</v>
      </c>
      <c r="F10" s="538" t="s">
        <v>921</v>
      </c>
      <c r="G10" s="538" t="s">
        <v>922</v>
      </c>
      <c r="H10" s="538" t="s">
        <v>923</v>
      </c>
    </row>
    <row r="11" spans="1:8" ht="14.25" x14ac:dyDescent="0.25">
      <c r="B11" s="539" t="s">
        <v>924</v>
      </c>
      <c r="C11" s="540" t="s">
        <v>925</v>
      </c>
      <c r="D11" s="540" t="s">
        <v>926</v>
      </c>
      <c r="E11" s="540" t="s">
        <v>927</v>
      </c>
      <c r="F11" s="540" t="s">
        <v>928</v>
      </c>
      <c r="G11" s="540" t="s">
        <v>929</v>
      </c>
      <c r="H11" s="540" t="s">
        <v>930</v>
      </c>
    </row>
    <row r="12" spans="1:8" ht="15.75" thickBot="1" x14ac:dyDescent="0.3">
      <c r="B12" s="541" t="s">
        <v>931</v>
      </c>
      <c r="C12" s="542">
        <v>1.085</v>
      </c>
      <c r="D12" s="542">
        <v>1.31</v>
      </c>
      <c r="E12" s="542">
        <v>1.3380000000000001</v>
      </c>
      <c r="F12" s="542">
        <v>3.7330000000000001</v>
      </c>
      <c r="G12" s="542">
        <v>3.7330000000000001</v>
      </c>
      <c r="H12" s="542">
        <v>4.54</v>
      </c>
    </row>
    <row r="13" spans="1:8" ht="15" thickBot="1" x14ac:dyDescent="0.3">
      <c r="B13" s="539" t="s">
        <v>932</v>
      </c>
      <c r="C13" s="540" t="s">
        <v>933</v>
      </c>
      <c r="D13" s="540" t="s">
        <v>934</v>
      </c>
      <c r="E13" s="540" t="s">
        <v>935</v>
      </c>
      <c r="F13" s="540" t="s">
        <v>936</v>
      </c>
      <c r="G13" s="540" t="s">
        <v>937</v>
      </c>
      <c r="H13" s="540" t="s">
        <v>938</v>
      </c>
    </row>
    <row r="14" spans="1:8" ht="28.5" x14ac:dyDescent="0.25">
      <c r="B14" s="539" t="s">
        <v>939</v>
      </c>
      <c r="C14" s="540"/>
      <c r="D14" s="540"/>
      <c r="E14" s="540"/>
      <c r="F14" s="540"/>
      <c r="G14" s="540">
        <v>1.3380000000000001</v>
      </c>
      <c r="H14" s="540">
        <v>908</v>
      </c>
    </row>
    <row r="15" spans="1:8" ht="15" thickBot="1" x14ac:dyDescent="0.3">
      <c r="B15" s="543" t="s">
        <v>940</v>
      </c>
      <c r="C15" s="610" t="s">
        <v>941</v>
      </c>
      <c r="D15" s="611"/>
      <c r="E15" s="611"/>
      <c r="F15" s="611"/>
      <c r="G15" s="611"/>
      <c r="H15" s="612"/>
    </row>
    <row r="16" spans="1:8" ht="14.25" x14ac:dyDescent="0.25">
      <c r="B16" s="544" t="s">
        <v>942</v>
      </c>
      <c r="C16" s="613" t="s">
        <v>943</v>
      </c>
      <c r="D16" s="614"/>
      <c r="E16" s="614"/>
      <c r="F16" s="614"/>
      <c r="G16" s="614"/>
      <c r="H16" s="615"/>
    </row>
    <row r="18" spans="13:13" x14ac:dyDescent="0.25">
      <c r="M18" s="545"/>
    </row>
  </sheetData>
  <mergeCells count="5">
    <mergeCell ref="B2:H3"/>
    <mergeCell ref="B4:H5"/>
    <mergeCell ref="B7:B9"/>
    <mergeCell ref="C15:H15"/>
    <mergeCell ref="C16:H16"/>
  </mergeCells>
  <hyperlinks>
    <hyperlink ref="A1" location="ÍNDICE!A1" display="ÍNDICE" xr:uid="{7D9A1834-479B-4D88-873A-0A2C02A51F02}"/>
  </hyperlinks>
  <pageMargins left="0.7" right="0.7" top="0.75" bottom="0.75" header="0.3" footer="0.3"/>
  <pageSetup paperSize="9"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08D92-22D4-4E1F-A64D-62194A745664}">
  <sheetPr codeName="Hoja59"/>
  <dimension ref="A1:G27"/>
  <sheetViews>
    <sheetView showGridLines="0" zoomScaleNormal="100" workbookViewId="0"/>
  </sheetViews>
  <sheetFormatPr baseColWidth="10" defaultColWidth="11.42578125" defaultRowHeight="14.25" x14ac:dyDescent="0.3"/>
  <cols>
    <col min="1" max="1" width="11.42578125" style="126"/>
    <col min="2" max="2" width="90.7109375" style="126" customWidth="1"/>
    <col min="3" max="3" width="11.42578125" style="126" customWidth="1"/>
    <col min="4" max="4" width="16.28515625" style="126" customWidth="1"/>
    <col min="5" max="5" width="15.42578125" style="126" customWidth="1"/>
    <col min="6" max="16384" width="11.42578125" style="126"/>
  </cols>
  <sheetData>
    <row r="1" spans="1:7" s="15" customFormat="1" ht="15" customHeight="1" x14ac:dyDescent="0.3">
      <c r="A1" s="503" t="s">
        <v>23</v>
      </c>
    </row>
    <row r="2" spans="1:7" s="149" customFormat="1" ht="27.6" customHeight="1" x14ac:dyDescent="0.25">
      <c r="B2" s="101" t="s">
        <v>884</v>
      </c>
      <c r="D2"/>
      <c r="E2" s="434"/>
      <c r="F2" s="434"/>
    </row>
    <row r="3" spans="1:7" x14ac:dyDescent="0.3">
      <c r="B3" s="330" t="s">
        <v>1023</v>
      </c>
    </row>
    <row r="4" spans="1:7" x14ac:dyDescent="0.3">
      <c r="B4" s="354" t="s">
        <v>592</v>
      </c>
    </row>
    <row r="5" spans="1:7" x14ac:dyDescent="0.3">
      <c r="D5" s="413" t="s">
        <v>20</v>
      </c>
      <c r="E5" s="371" t="s">
        <v>769</v>
      </c>
    </row>
    <row r="6" spans="1:7" x14ac:dyDescent="0.3">
      <c r="A6" s="120"/>
      <c r="D6" s="387" t="s">
        <v>70</v>
      </c>
      <c r="E6" s="395">
        <v>0.40027183159187391</v>
      </c>
      <c r="G6" s="229"/>
    </row>
    <row r="7" spans="1:7" x14ac:dyDescent="0.3">
      <c r="A7" s="120"/>
      <c r="D7" s="387" t="s">
        <v>71</v>
      </c>
      <c r="E7" s="395">
        <v>0.36504363718852845</v>
      </c>
    </row>
    <row r="8" spans="1:7" x14ac:dyDescent="0.3">
      <c r="D8" s="387" t="s">
        <v>75</v>
      </c>
      <c r="E8" s="395">
        <v>0.32030418123853577</v>
      </c>
    </row>
    <row r="9" spans="1:7" x14ac:dyDescent="0.3">
      <c r="D9" s="387" t="s">
        <v>596</v>
      </c>
      <c r="E9" s="395">
        <v>0.22917890246061784</v>
      </c>
    </row>
    <row r="10" spans="1:7" x14ac:dyDescent="0.3">
      <c r="D10" s="387" t="s">
        <v>76</v>
      </c>
      <c r="E10" s="395">
        <v>0.22201758763247201</v>
      </c>
    </row>
    <row r="11" spans="1:7" x14ac:dyDescent="0.3">
      <c r="D11" s="387" t="s">
        <v>79</v>
      </c>
      <c r="E11" s="395">
        <v>0.21294337127657287</v>
      </c>
    </row>
    <row r="12" spans="1:7" x14ac:dyDescent="0.3">
      <c r="D12" s="387" t="s">
        <v>69</v>
      </c>
      <c r="E12" s="395">
        <v>0.20887438424421736</v>
      </c>
    </row>
    <row r="13" spans="1:7" x14ac:dyDescent="0.3">
      <c r="B13" s="128"/>
      <c r="D13" s="387" t="s">
        <v>77</v>
      </c>
      <c r="E13" s="395">
        <v>0.18824304687763704</v>
      </c>
    </row>
    <row r="14" spans="1:7" x14ac:dyDescent="0.3">
      <c r="D14" s="387" t="s">
        <v>66</v>
      </c>
      <c r="E14" s="395">
        <v>0.15751957384927884</v>
      </c>
    </row>
    <row r="15" spans="1:7" x14ac:dyDescent="0.3">
      <c r="D15" s="387" t="s">
        <v>67</v>
      </c>
      <c r="E15" s="395">
        <v>0.14244637303631527</v>
      </c>
    </row>
    <row r="16" spans="1:7" x14ac:dyDescent="0.3">
      <c r="D16" s="387" t="s">
        <v>68</v>
      </c>
      <c r="E16" s="395">
        <v>0.14058625254132218</v>
      </c>
    </row>
    <row r="17" spans="2:5" x14ac:dyDescent="0.3">
      <c r="D17" s="387" t="s">
        <v>80</v>
      </c>
      <c r="E17" s="395">
        <v>0.13884939907835045</v>
      </c>
    </row>
    <row r="18" spans="2:5" x14ac:dyDescent="0.3">
      <c r="D18" s="387" t="s">
        <v>73</v>
      </c>
      <c r="E18" s="395">
        <v>0.1386535765712282</v>
      </c>
    </row>
    <row r="19" spans="2:5" x14ac:dyDescent="0.3">
      <c r="D19" s="387" t="s">
        <v>65</v>
      </c>
      <c r="E19" s="395">
        <v>0.137199433495275</v>
      </c>
    </row>
    <row r="20" spans="2:5" x14ac:dyDescent="0.3">
      <c r="D20" s="387" t="s">
        <v>81</v>
      </c>
      <c r="E20" s="395">
        <v>0.13159780660633957</v>
      </c>
    </row>
    <row r="21" spans="2:5" x14ac:dyDescent="0.3">
      <c r="D21" s="387" t="s">
        <v>72</v>
      </c>
      <c r="E21" s="395">
        <v>0.11630790114675389</v>
      </c>
    </row>
    <row r="22" spans="2:5" x14ac:dyDescent="0.3">
      <c r="D22" s="387" t="s">
        <v>78</v>
      </c>
      <c r="E22" s="395">
        <v>8.3202001271555956E-2</v>
      </c>
    </row>
    <row r="23" spans="2:5" x14ac:dyDescent="0.3">
      <c r="D23" s="372" t="s">
        <v>74</v>
      </c>
      <c r="E23" s="414">
        <v>6.8590153841223064E-2</v>
      </c>
    </row>
    <row r="26" spans="2:5" x14ac:dyDescent="0.3">
      <c r="B26" s="123"/>
    </row>
    <row r="27" spans="2:5" x14ac:dyDescent="0.3">
      <c r="B27" s="129"/>
    </row>
  </sheetData>
  <autoFilter ref="D5:E5" xr:uid="{D6408D92-22D4-4E1F-A64D-62194A745664}">
    <sortState xmlns:xlrd2="http://schemas.microsoft.com/office/spreadsheetml/2017/richdata2" ref="D6:E23">
      <sortCondition descending="1" ref="E5"/>
    </sortState>
  </autoFilter>
  <conditionalFormatting sqref="D6:E23">
    <cfRule type="containsText" dxfId="221" priority="2" operator="containsText" text="Extremadura">
      <formula>NOT(ISERROR(SEARCH("Extremadura",D6)))</formula>
    </cfRule>
    <cfRule type="containsText" dxfId="220" priority="3" operator="containsText" text="Total">
      <formula>NOT(ISERROR(SEARCH("Total",D6)))</formula>
    </cfRule>
  </conditionalFormatting>
  <conditionalFormatting sqref="E6:E19">
    <cfRule type="expression" dxfId="219" priority="4">
      <formula>$C10="Extremadura"</formula>
    </cfRule>
    <cfRule type="expression" dxfId="218" priority="5">
      <formula>$C10="Total"</formula>
    </cfRule>
  </conditionalFormatting>
  <conditionalFormatting sqref="E7">
    <cfRule type="expression" dxfId="217" priority="268">
      <formula>$D14="Extremadura"</formula>
    </cfRule>
    <cfRule type="expression" dxfId="216" priority="269">
      <formula>$D14="Total"</formula>
    </cfRule>
  </conditionalFormatting>
  <conditionalFormatting sqref="E8 E10 E13 E15 E18 E20:E22">
    <cfRule type="expression" dxfId="215" priority="12">
      <formula>$D8="Extremadura"</formula>
    </cfRule>
    <cfRule type="expression" dxfId="214" priority="13">
      <formula>$D8="Total"</formula>
    </cfRule>
  </conditionalFormatting>
  <conditionalFormatting sqref="E9">
    <cfRule type="expression" dxfId="213" priority="292">
      <formula>$D19="Extremadura"</formula>
    </cfRule>
    <cfRule type="expression" dxfId="212" priority="293">
      <formula>$D19="Total"</formula>
    </cfRule>
  </conditionalFormatting>
  <conditionalFormatting sqref="E11 E16">
    <cfRule type="expression" dxfId="211" priority="226">
      <formula>$D12="Extremadura"</formula>
    </cfRule>
    <cfRule type="expression" dxfId="210" priority="227">
      <formula>$D12="Total"</formula>
    </cfRule>
  </conditionalFormatting>
  <conditionalFormatting sqref="E12">
    <cfRule type="expression" dxfId="209" priority="220">
      <formula>$D11="Extremadura"</formula>
    </cfRule>
    <cfRule type="expression" dxfId="208" priority="221">
      <formula>$D11="Total"</formula>
    </cfRule>
  </conditionalFormatting>
  <conditionalFormatting sqref="E14">
    <cfRule type="expression" dxfId="207" priority="284">
      <formula>$D16="Extremadura"</formula>
    </cfRule>
    <cfRule type="expression" dxfId="206" priority="285">
      <formula>$D16="Total"</formula>
    </cfRule>
  </conditionalFormatting>
  <conditionalFormatting sqref="E17">
    <cfRule type="expression" dxfId="205" priority="260">
      <formula>$D9="Extremadura"</formula>
    </cfRule>
    <cfRule type="expression" dxfId="204" priority="261">
      <formula>$D9="Total"</formula>
    </cfRule>
  </conditionalFormatting>
  <conditionalFormatting sqref="E19">
    <cfRule type="expression" dxfId="203" priority="242">
      <formula>$D7="Extremadura"</formula>
    </cfRule>
    <cfRule type="expression" dxfId="202" priority="243">
      <formula>$D7="Total"</formula>
    </cfRule>
  </conditionalFormatting>
  <conditionalFormatting sqref="E20">
    <cfRule type="expression" dxfId="201" priority="308">
      <formula>#REF!="Extremadura"</formula>
    </cfRule>
    <cfRule type="expression" dxfId="200" priority="309">
      <formula>#REF!="Total"</formula>
    </cfRule>
  </conditionalFormatting>
  <conditionalFormatting sqref="E21:E23">
    <cfRule type="expression" dxfId="199" priority="306">
      <formula>$C24="Extremadura"</formula>
    </cfRule>
    <cfRule type="expression" dxfId="198" priority="307">
      <formula>$C24="Total"</formula>
    </cfRule>
  </conditionalFormatting>
  <hyperlinks>
    <hyperlink ref="A1" location="ÍNDICE!A1" display="ÍNDICE" xr:uid="{049E4B9F-ACE3-4B63-890F-2F2AED9648E1}"/>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4F50C-5F59-42ED-8784-289DF9E691AA}">
  <sheetPr codeName="Hoja3"/>
  <dimension ref="A1:D6"/>
  <sheetViews>
    <sheetView showGridLines="0" zoomScaleNormal="100" workbookViewId="0"/>
  </sheetViews>
  <sheetFormatPr baseColWidth="10" defaultColWidth="11.42578125" defaultRowHeight="14.25" x14ac:dyDescent="0.3"/>
  <cols>
    <col min="1" max="1" width="11.42578125" style="118"/>
    <col min="2" max="2" width="129.85546875" style="118" customWidth="1"/>
    <col min="3" max="6" width="11.42578125" style="118" customWidth="1"/>
    <col min="7" max="16384" width="11.42578125" style="118"/>
  </cols>
  <sheetData>
    <row r="1" spans="1:4" customFormat="1" ht="13.5" x14ac:dyDescent="0.25">
      <c r="A1" s="503" t="s">
        <v>23</v>
      </c>
    </row>
    <row r="2" spans="1:4" customFormat="1" ht="16.5" x14ac:dyDescent="0.25">
      <c r="B2" s="140" t="s">
        <v>787</v>
      </c>
      <c r="C2" s="12"/>
      <c r="D2" s="12"/>
    </row>
    <row r="3" spans="1:4" x14ac:dyDescent="0.3">
      <c r="B3" s="170" t="s">
        <v>783</v>
      </c>
    </row>
    <row r="4" spans="1:4" x14ac:dyDescent="0.3">
      <c r="B4" s="331"/>
    </row>
    <row r="5" spans="1:4" x14ac:dyDescent="0.3">
      <c r="B5" s="170"/>
    </row>
    <row r="6" spans="1:4" x14ac:dyDescent="0.3">
      <c r="B6" s="170"/>
    </row>
  </sheetData>
  <hyperlinks>
    <hyperlink ref="A1" location="ÍNDICE!A1" display="ÍNDICE" xr:uid="{5D17FC57-4CF2-4BE2-9211-518DE6816B72}"/>
  </hyperlinks>
  <pageMargins left="0.7" right="0.7" top="0.75" bottom="0.75" header="0.3" footer="0.3"/>
  <pageSetup paperSize="9" orientation="portrait"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D3CAA-8FE8-4559-91A5-20C55A0F53DD}">
  <sheetPr codeName="Hoja61"/>
  <dimension ref="A1:G28"/>
  <sheetViews>
    <sheetView showGridLines="0" zoomScaleNormal="100" workbookViewId="0"/>
  </sheetViews>
  <sheetFormatPr baseColWidth="10" defaultColWidth="11.42578125" defaultRowHeight="14.25" x14ac:dyDescent="0.3"/>
  <cols>
    <col min="1" max="1" width="11.42578125" style="126"/>
    <col min="2" max="2" width="90.7109375" style="126" customWidth="1"/>
    <col min="3" max="3" width="11.42578125" style="126"/>
    <col min="4" max="4" width="7" style="126" customWidth="1"/>
    <col min="5" max="5" width="12.85546875" style="126" customWidth="1"/>
    <col min="6" max="6" width="12" style="126" bestFit="1" customWidth="1"/>
    <col min="7" max="16384" width="11.42578125" style="126"/>
  </cols>
  <sheetData>
    <row r="1" spans="1:7" s="15" customFormat="1" ht="15" customHeight="1" x14ac:dyDescent="0.3">
      <c r="A1" s="503" t="s">
        <v>23</v>
      </c>
    </row>
    <row r="2" spans="1:7" s="149" customFormat="1" ht="33" x14ac:dyDescent="0.25">
      <c r="B2" s="101" t="s">
        <v>885</v>
      </c>
      <c r="C2" s="434"/>
      <c r="D2" s="434"/>
      <c r="E2" s="434"/>
      <c r="F2" s="434"/>
      <c r="G2" s="434"/>
    </row>
    <row r="3" spans="1:7" ht="13.35" customHeight="1" x14ac:dyDescent="0.3">
      <c r="B3" s="330" t="s">
        <v>1022</v>
      </c>
      <c r="D3" s="433"/>
      <c r="E3" s="433"/>
      <c r="F3" s="433"/>
    </row>
    <row r="4" spans="1:7" x14ac:dyDescent="0.3">
      <c r="B4" s="330"/>
    </row>
    <row r="5" spans="1:7" ht="27" x14ac:dyDescent="0.3">
      <c r="D5" s="413" t="s">
        <v>26</v>
      </c>
      <c r="E5" s="371" t="s">
        <v>40</v>
      </c>
      <c r="F5" s="371" t="s">
        <v>582</v>
      </c>
    </row>
    <row r="6" spans="1:7" x14ac:dyDescent="0.3">
      <c r="A6" s="120"/>
      <c r="D6" s="387">
        <v>2015</v>
      </c>
      <c r="E6" s="395">
        <v>0</v>
      </c>
      <c r="F6" s="395">
        <v>0</v>
      </c>
    </row>
    <row r="7" spans="1:7" x14ac:dyDescent="0.3">
      <c r="A7" s="120"/>
      <c r="D7" s="387">
        <f t="shared" ref="D7:D13" si="0">D6+1</f>
        <v>2016</v>
      </c>
      <c r="E7" s="395">
        <v>1.6087196678014681E-2</v>
      </c>
      <c r="F7" s="395">
        <v>2.8314621601816935E-2</v>
      </c>
    </row>
    <row r="8" spans="1:7" x14ac:dyDescent="0.3">
      <c r="D8" s="387">
        <f t="shared" si="0"/>
        <v>2017</v>
      </c>
      <c r="E8" s="395">
        <v>2.7288297446823356E-2</v>
      </c>
      <c r="F8" s="395">
        <v>4.8728513247403252E-2</v>
      </c>
    </row>
    <row r="9" spans="1:7" x14ac:dyDescent="0.3">
      <c r="D9" s="387">
        <f t="shared" si="0"/>
        <v>2018</v>
      </c>
      <c r="E9" s="395">
        <v>3.0884122106279745E-2</v>
      </c>
      <c r="F9" s="395">
        <v>5.4193763479331372E-2</v>
      </c>
    </row>
    <row r="10" spans="1:7" x14ac:dyDescent="0.3">
      <c r="D10" s="387">
        <f t="shared" si="0"/>
        <v>2019</v>
      </c>
      <c r="E10" s="395">
        <v>5.9173115663878895E-2</v>
      </c>
      <c r="F10" s="395">
        <v>0.10275199440214419</v>
      </c>
    </row>
    <row r="11" spans="1:7" x14ac:dyDescent="0.3">
      <c r="D11" s="387">
        <f t="shared" si="0"/>
        <v>2020</v>
      </c>
      <c r="E11" s="395">
        <v>8.9410465642527151E-2</v>
      </c>
      <c r="F11" s="395">
        <v>0.15784011237264395</v>
      </c>
    </row>
    <row r="12" spans="1:7" x14ac:dyDescent="0.3">
      <c r="D12" s="387">
        <f t="shared" si="0"/>
        <v>2021</v>
      </c>
      <c r="E12" s="395">
        <v>0.13577645310378433</v>
      </c>
      <c r="F12" s="395">
        <v>0.20194331488770859</v>
      </c>
    </row>
    <row r="13" spans="1:7" x14ac:dyDescent="0.3">
      <c r="B13" s="128"/>
      <c r="D13" s="372">
        <f t="shared" si="0"/>
        <v>2022</v>
      </c>
      <c r="E13" s="414">
        <v>0.15751957384927884</v>
      </c>
      <c r="F13" s="414">
        <v>0.22917890246061784</v>
      </c>
    </row>
    <row r="14" spans="1:7" x14ac:dyDescent="0.3">
      <c r="E14" s="127"/>
      <c r="F14" s="127"/>
    </row>
    <row r="15" spans="1:7" x14ac:dyDescent="0.3">
      <c r="E15" s="127"/>
      <c r="F15" s="127"/>
    </row>
    <row r="16" spans="1:7" x14ac:dyDescent="0.3">
      <c r="E16" s="127"/>
      <c r="F16" s="127"/>
    </row>
    <row r="17" spans="2:6" x14ac:dyDescent="0.3">
      <c r="E17" s="127"/>
      <c r="F17" s="127"/>
    </row>
    <row r="27" spans="2:6" x14ac:dyDescent="0.3">
      <c r="B27" s="123"/>
    </row>
    <row r="28" spans="2:6" x14ac:dyDescent="0.3">
      <c r="B28" s="129"/>
    </row>
  </sheetData>
  <conditionalFormatting sqref="D6:F13">
    <cfRule type="containsText" dxfId="197" priority="3" operator="containsText" text="Extremadura">
      <formula>NOT(ISERROR(SEARCH("Extremadura",D6)))</formula>
    </cfRule>
    <cfRule type="containsText" dxfId="196" priority="4" operator="containsText" text="Total">
      <formula>NOT(ISERROR(SEARCH("Total",D6)))</formula>
    </cfRule>
  </conditionalFormatting>
  <conditionalFormatting sqref="E6:F13">
    <cfRule type="expression" dxfId="195" priority="1">
      <formula>$C10="Extremadura"</formula>
    </cfRule>
    <cfRule type="expression" dxfId="194" priority="2">
      <formula>$C10="Total"</formula>
    </cfRule>
  </conditionalFormatting>
  <conditionalFormatting sqref="E14:F17">
    <cfRule type="containsText" dxfId="193" priority="11" operator="containsText" text="Extremadura">
      <formula>NOT(ISERROR(SEARCH("Extremadura",E14)))</formula>
    </cfRule>
    <cfRule type="containsText" dxfId="192" priority="12" operator="containsText" text="Total">
      <formula>NOT(ISERROR(SEARCH("Total",E14)))</formula>
    </cfRule>
    <cfRule type="expression" dxfId="191" priority="13">
      <formula>$E14="Extremadura"</formula>
    </cfRule>
    <cfRule type="expression" dxfId="190" priority="14">
      <formula>$E14="Total"</formula>
    </cfRule>
  </conditionalFormatting>
  <hyperlinks>
    <hyperlink ref="A1" location="ÍNDICE!A1" display="ÍNDICE" xr:uid="{783D4141-112A-40AA-BF6F-23E957422BC4}"/>
  </hyperlinks>
  <pageMargins left="0.7" right="0.7" top="0.75" bottom="0.75" header="0.3" footer="0.3"/>
  <pageSetup paperSize="9" orientation="portrait" r:id="rId1"/>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65E5CF-528C-42A1-A251-BDBA749F1F73}">
  <sheetPr codeName="Hoja41"/>
  <dimension ref="A1:I27"/>
  <sheetViews>
    <sheetView showGridLines="0" zoomScaleNormal="100" workbookViewId="0"/>
  </sheetViews>
  <sheetFormatPr baseColWidth="10" defaultColWidth="11.42578125" defaultRowHeight="14.25" x14ac:dyDescent="0.3"/>
  <cols>
    <col min="1" max="1" width="11.42578125" style="126"/>
    <col min="2" max="2" width="90.7109375" style="126" customWidth="1"/>
    <col min="3" max="3" width="11.42578125" style="126"/>
    <col min="4" max="4" width="16.140625" style="126" customWidth="1"/>
    <col min="5" max="5" width="15" style="126" bestFit="1" customWidth="1"/>
    <col min="6" max="6" width="12.28515625" style="126" customWidth="1"/>
    <col min="7" max="7" width="12.85546875" style="126" bestFit="1" customWidth="1"/>
    <col min="8" max="8" width="14.28515625" style="126" bestFit="1" customWidth="1"/>
    <col min="9" max="9" width="12.140625" style="126" customWidth="1"/>
    <col min="10" max="16384" width="11.42578125" style="126"/>
  </cols>
  <sheetData>
    <row r="1" spans="1:9" s="15" customFormat="1" ht="15" customHeight="1" x14ac:dyDescent="0.3">
      <c r="A1" s="503" t="s">
        <v>23</v>
      </c>
    </row>
    <row r="2" spans="1:9" s="149" customFormat="1" ht="33" x14ac:dyDescent="0.25">
      <c r="B2" s="101" t="s">
        <v>886</v>
      </c>
      <c r="C2" s="434"/>
      <c r="D2" s="434"/>
      <c r="E2" s="434"/>
      <c r="F2" s="434"/>
      <c r="G2" s="434"/>
    </row>
    <row r="3" spans="1:9" ht="13.35" customHeight="1" x14ac:dyDescent="0.3">
      <c r="B3" s="330" t="s">
        <v>1022</v>
      </c>
      <c r="D3" s="438"/>
      <c r="E3" s="438"/>
      <c r="F3" s="438"/>
    </row>
    <row r="4" spans="1:9" ht="27" x14ac:dyDescent="0.3">
      <c r="D4" s="413" t="s">
        <v>20</v>
      </c>
      <c r="E4" s="371" t="s">
        <v>49</v>
      </c>
      <c r="F4" s="371" t="s">
        <v>50</v>
      </c>
      <c r="G4" s="371" t="s">
        <v>54</v>
      </c>
      <c r="H4" s="371" t="s">
        <v>56</v>
      </c>
      <c r="I4" s="371" t="s">
        <v>59</v>
      </c>
    </row>
    <row r="5" spans="1:9" x14ac:dyDescent="0.3">
      <c r="A5" s="120"/>
      <c r="D5" s="387" t="s">
        <v>75</v>
      </c>
      <c r="E5" s="388">
        <v>0</v>
      </c>
      <c r="F5" s="388">
        <v>0.7451315432934712</v>
      </c>
      <c r="G5" s="388">
        <v>0.54724720878723498</v>
      </c>
      <c r="H5" s="388">
        <v>0.23206667720793683</v>
      </c>
      <c r="I5" s="388">
        <v>0.44877264144345758</v>
      </c>
    </row>
    <row r="6" spans="1:9" x14ac:dyDescent="0.3">
      <c r="A6" s="120"/>
      <c r="D6" s="387" t="s">
        <v>72</v>
      </c>
      <c r="E6" s="388">
        <v>0</v>
      </c>
      <c r="F6" s="388">
        <v>0.3665496580524118</v>
      </c>
      <c r="G6" s="388">
        <v>0.7464002879769619</v>
      </c>
      <c r="H6" s="388">
        <v>7.7059251241458515E-2</v>
      </c>
      <c r="I6" s="388">
        <v>0.37439164042370454</v>
      </c>
    </row>
    <row r="7" spans="1:9" x14ac:dyDescent="0.3">
      <c r="D7" s="387" t="s">
        <v>69</v>
      </c>
      <c r="E7" s="388">
        <v>0</v>
      </c>
      <c r="F7" s="388">
        <v>0.45726801613366469</v>
      </c>
      <c r="G7" s="388">
        <v>0.30442804428044279</v>
      </c>
      <c r="H7" s="388">
        <v>0.10407797162393488</v>
      </c>
      <c r="I7" s="388">
        <v>0.23031839062252496</v>
      </c>
    </row>
    <row r="8" spans="1:9" x14ac:dyDescent="0.3">
      <c r="D8" s="387" t="s">
        <v>80</v>
      </c>
      <c r="E8" s="388">
        <v>0</v>
      </c>
      <c r="F8" s="388">
        <v>0.45039343579224028</v>
      </c>
      <c r="G8" s="388">
        <v>0.32893702506769151</v>
      </c>
      <c r="H8" s="388">
        <v>0.11681870789877501</v>
      </c>
      <c r="I8" s="388">
        <v>0.37260057849066525</v>
      </c>
    </row>
    <row r="9" spans="1:9" x14ac:dyDescent="0.3">
      <c r="D9" s="387" t="s">
        <v>74</v>
      </c>
      <c r="E9" s="388">
        <v>0</v>
      </c>
      <c r="F9" s="388">
        <v>0.19374439398396792</v>
      </c>
      <c r="G9" s="388">
        <v>0.5776941080696042</v>
      </c>
      <c r="H9" s="388">
        <v>4.3736749515088637E-2</v>
      </c>
      <c r="I9" s="388">
        <v>0.37868042123361273</v>
      </c>
    </row>
    <row r="10" spans="1:9" x14ac:dyDescent="0.3">
      <c r="D10" s="387" t="s">
        <v>65</v>
      </c>
      <c r="E10" s="388">
        <v>0</v>
      </c>
      <c r="F10" s="388">
        <v>0.44488436704388146</v>
      </c>
      <c r="G10" s="388">
        <v>0.25</v>
      </c>
      <c r="H10" s="388">
        <v>7.1982706726432436E-2</v>
      </c>
      <c r="I10" s="388">
        <v>0.24301209845640384</v>
      </c>
    </row>
    <row r="11" spans="1:9" x14ac:dyDescent="0.3">
      <c r="D11" s="387" t="s">
        <v>73</v>
      </c>
      <c r="E11" s="388">
        <v>0</v>
      </c>
      <c r="F11" s="388">
        <v>0.38879952142180557</v>
      </c>
      <c r="G11" s="388">
        <v>0.52117263843648209</v>
      </c>
      <c r="H11" s="388">
        <v>9.0636207316823439E-2</v>
      </c>
      <c r="I11" s="388">
        <v>0.34194903644168417</v>
      </c>
    </row>
    <row r="12" spans="1:9" x14ac:dyDescent="0.3">
      <c r="B12" s="128"/>
      <c r="D12" s="387" t="s">
        <v>76</v>
      </c>
      <c r="E12" s="388">
        <v>0</v>
      </c>
      <c r="F12" s="388">
        <v>0.65728820414234346</v>
      </c>
      <c r="G12" s="388">
        <v>0.63897763578274758</v>
      </c>
      <c r="H12" s="388">
        <v>0.12833381976580385</v>
      </c>
      <c r="I12" s="388">
        <v>0.42007026789635488</v>
      </c>
    </row>
    <row r="13" spans="1:9" x14ac:dyDescent="0.3">
      <c r="D13" s="387" t="s">
        <v>71</v>
      </c>
      <c r="E13" s="388">
        <v>0</v>
      </c>
      <c r="F13" s="388">
        <v>0.70830855252590585</v>
      </c>
      <c r="G13" s="388">
        <v>0.34106082811505384</v>
      </c>
      <c r="H13" s="388">
        <v>0.2529422247162042</v>
      </c>
      <c r="I13" s="388">
        <v>0.46280579131303046</v>
      </c>
    </row>
    <row r="14" spans="1:9" x14ac:dyDescent="0.3">
      <c r="D14" s="387" t="s">
        <v>67</v>
      </c>
      <c r="E14" s="388">
        <v>0</v>
      </c>
      <c r="F14" s="388">
        <v>0.4039912452058908</v>
      </c>
      <c r="G14" s="388">
        <v>0.69811320754716977</v>
      </c>
      <c r="H14" s="388">
        <v>7.8609749562543837E-2</v>
      </c>
      <c r="I14" s="388">
        <v>0.44640820980615736</v>
      </c>
    </row>
    <row r="15" spans="1:9" x14ac:dyDescent="0.3">
      <c r="D15" s="387" t="s">
        <v>40</v>
      </c>
      <c r="E15" s="388">
        <v>0</v>
      </c>
      <c r="F15" s="388">
        <v>0.43235361509145132</v>
      </c>
      <c r="G15" s="388">
        <v>0.20215633423180593</v>
      </c>
      <c r="H15" s="388">
        <v>0.11274690619281899</v>
      </c>
      <c r="I15" s="388">
        <v>0.45067173293526935</v>
      </c>
    </row>
    <row r="16" spans="1:9" x14ac:dyDescent="0.3">
      <c r="D16" s="387" t="s">
        <v>70</v>
      </c>
      <c r="E16" s="388">
        <v>0</v>
      </c>
      <c r="F16" s="388">
        <v>0.72135207876955187</v>
      </c>
      <c r="G16" s="388">
        <v>0.64583333333333337</v>
      </c>
      <c r="H16" s="388">
        <v>0.34752529573995</v>
      </c>
      <c r="I16" s="388">
        <v>0.43399223438051537</v>
      </c>
    </row>
    <row r="17" spans="2:9" x14ac:dyDescent="0.3">
      <c r="D17" s="387" t="s">
        <v>79</v>
      </c>
      <c r="E17" s="388">
        <v>0</v>
      </c>
      <c r="F17" s="388">
        <v>0.40468957444694781</v>
      </c>
      <c r="G17" s="388">
        <v>0.62524209524441932</v>
      </c>
      <c r="H17" s="388">
        <v>0.17217997791563516</v>
      </c>
      <c r="I17" s="388">
        <v>0.38875818475580376</v>
      </c>
    </row>
    <row r="18" spans="2:9" x14ac:dyDescent="0.3">
      <c r="D18" s="387" t="s">
        <v>68</v>
      </c>
      <c r="E18" s="388">
        <v>0</v>
      </c>
      <c r="F18" s="388">
        <v>0.46407547679127881</v>
      </c>
      <c r="G18" s="388">
        <v>0.79546894031668691</v>
      </c>
      <c r="H18" s="388">
        <v>0.17304829201267347</v>
      </c>
      <c r="I18" s="388">
        <v>0.29360764144011758</v>
      </c>
    </row>
    <row r="19" spans="2:9" x14ac:dyDescent="0.3">
      <c r="D19" s="387" t="s">
        <v>78</v>
      </c>
      <c r="E19" s="388">
        <v>0</v>
      </c>
      <c r="F19" s="388">
        <v>0.10525364683204996</v>
      </c>
      <c r="G19" s="388">
        <v>0.48218976568246297</v>
      </c>
      <c r="H19" s="388">
        <v>6.9760392641176297E-2</v>
      </c>
      <c r="I19" s="388">
        <v>0.45311942959001783</v>
      </c>
    </row>
    <row r="20" spans="2:9" x14ac:dyDescent="0.3">
      <c r="D20" s="387" t="s">
        <v>81</v>
      </c>
      <c r="E20" s="388">
        <v>0</v>
      </c>
      <c r="F20" s="388">
        <v>0.23148102068036408</v>
      </c>
      <c r="G20" s="388">
        <v>0.42953953598484851</v>
      </c>
      <c r="H20" s="388">
        <v>8.565339449243535E-2</v>
      </c>
      <c r="I20" s="388">
        <v>0.17567464842265298</v>
      </c>
    </row>
    <row r="21" spans="2:9" x14ac:dyDescent="0.3">
      <c r="D21" s="387" t="s">
        <v>77</v>
      </c>
      <c r="E21" s="388">
        <v>0</v>
      </c>
      <c r="F21" s="388">
        <v>0.48543862281063649</v>
      </c>
      <c r="G21" s="388">
        <v>0.47105719237435006</v>
      </c>
      <c r="H21" s="388">
        <v>7.1006444452545572E-2</v>
      </c>
      <c r="I21" s="388">
        <v>0.25989672977624784</v>
      </c>
    </row>
    <row r="22" spans="2:9" x14ac:dyDescent="0.3">
      <c r="D22" s="387" t="s">
        <v>38</v>
      </c>
      <c r="E22" s="388">
        <v>0</v>
      </c>
      <c r="F22" s="388">
        <v>0.13861537287229983</v>
      </c>
      <c r="G22" s="388">
        <v>0</v>
      </c>
      <c r="H22" s="388">
        <v>0.12471001858762842</v>
      </c>
      <c r="I22" s="388">
        <v>0.10377358490566038</v>
      </c>
    </row>
    <row r="23" spans="2:9" x14ac:dyDescent="0.3">
      <c r="D23" s="387" t="s">
        <v>43</v>
      </c>
      <c r="E23" s="388">
        <v>0</v>
      </c>
      <c r="F23" s="388">
        <v>0.23408706489806819</v>
      </c>
      <c r="G23" s="388">
        <v>0.4</v>
      </c>
      <c r="H23" s="388">
        <v>0.27058813280249505</v>
      </c>
      <c r="I23" s="388">
        <v>2.5000000000000001E-2</v>
      </c>
    </row>
    <row r="24" spans="2:9" x14ac:dyDescent="0.3">
      <c r="D24" s="372" t="s">
        <v>582</v>
      </c>
      <c r="E24" s="386">
        <v>0</v>
      </c>
      <c r="F24" s="386">
        <v>0.53212747306995056</v>
      </c>
      <c r="G24" s="386">
        <v>0.52797550355421508</v>
      </c>
      <c r="H24" s="386">
        <v>0.16995079453480813</v>
      </c>
      <c r="I24" s="386">
        <v>0.39984925930460335</v>
      </c>
    </row>
    <row r="26" spans="2:9" x14ac:dyDescent="0.3">
      <c r="B26" s="123"/>
    </row>
    <row r="27" spans="2:9" x14ac:dyDescent="0.3">
      <c r="B27" s="129"/>
    </row>
  </sheetData>
  <conditionalFormatting sqref="D5:I24">
    <cfRule type="containsText" dxfId="189" priority="1" operator="containsText" text="Extremadura">
      <formula>NOT(ISERROR(SEARCH("Extremadura",D5)))</formula>
    </cfRule>
    <cfRule type="containsText" dxfId="188" priority="2" operator="containsText" text="Total">
      <formula>NOT(ISERROR(SEARCH("Total",D5)))</formula>
    </cfRule>
  </conditionalFormatting>
  <conditionalFormatting sqref="E5:I24">
    <cfRule type="expression" dxfId="187" priority="3">
      <formula>$C9="Extremadura"</formula>
    </cfRule>
    <cfRule type="expression" dxfId="186" priority="4">
      <formula>$C9="Total"</formula>
    </cfRule>
  </conditionalFormatting>
  <conditionalFormatting sqref="F5:I5 E6:I24">
    <cfRule type="expression" dxfId="185" priority="9">
      <formula>$D5="Extremadura"</formula>
    </cfRule>
    <cfRule type="expression" dxfId="184" priority="10">
      <formula>$D5="Total"</formula>
    </cfRule>
  </conditionalFormatting>
  <conditionalFormatting sqref="F5:I5">
    <cfRule type="containsText" dxfId="183" priority="11" operator="containsText" text="Extremadura">
      <formula>NOT(ISERROR(SEARCH("Extremadura",F5)))</formula>
    </cfRule>
    <cfRule type="containsText" dxfId="182" priority="12" operator="containsText" text="Total">
      <formula>NOT(ISERROR(SEARCH("Total",F5)))</formula>
    </cfRule>
  </conditionalFormatting>
  <hyperlinks>
    <hyperlink ref="A1" location="ÍNDICE!A1" display="ÍNDICE" xr:uid="{3644BF42-F3BD-4E0A-9F0D-63650B58A564}"/>
  </hyperlinks>
  <pageMargins left="0.7" right="0.7" top="0.75" bottom="0.75" header="0.3" footer="0.3"/>
  <pageSetup paperSize="9" orientation="portrait" r:id="rId1"/>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B0E36B-B35A-4931-B05E-EC434ED26CA6}">
  <sheetPr codeName="Sheet58"/>
  <dimension ref="A1:E14"/>
  <sheetViews>
    <sheetView showGridLines="0" zoomScaleNormal="100" workbookViewId="0"/>
  </sheetViews>
  <sheetFormatPr baseColWidth="10" defaultColWidth="8.85546875" defaultRowHeight="14.25" x14ac:dyDescent="0.3"/>
  <cols>
    <col min="1" max="1" width="8.85546875" style="51"/>
    <col min="2" max="2" width="90.7109375" style="51" customWidth="1"/>
    <col min="3" max="3" width="8.85546875" style="51"/>
    <col min="4" max="4" width="19.85546875" style="51" bestFit="1" customWidth="1"/>
    <col min="5" max="5" width="17.85546875" style="51" customWidth="1"/>
    <col min="6" max="16384" width="8.85546875" style="51"/>
  </cols>
  <sheetData>
    <row r="1" spans="1:5" s="33" customFormat="1" ht="13.5" x14ac:dyDescent="0.25">
      <c r="A1" s="503" t="s">
        <v>23</v>
      </c>
    </row>
    <row r="2" spans="1:5" s="144" customFormat="1" ht="16.5" x14ac:dyDescent="0.25">
      <c r="B2" s="13" t="s">
        <v>887</v>
      </c>
    </row>
    <row r="3" spans="1:5" x14ac:dyDescent="0.3">
      <c r="B3" s="346" t="s">
        <v>1021</v>
      </c>
    </row>
    <row r="4" spans="1:5" x14ac:dyDescent="0.3">
      <c r="B4" s="217"/>
    </row>
    <row r="5" spans="1:5" ht="27" x14ac:dyDescent="0.3">
      <c r="D5" s="413" t="s">
        <v>122</v>
      </c>
      <c r="E5" s="371" t="s">
        <v>770</v>
      </c>
    </row>
    <row r="6" spans="1:5" x14ac:dyDescent="0.3">
      <c r="D6" s="387" t="s">
        <v>146</v>
      </c>
      <c r="E6" s="393">
        <v>0.56000000000000005</v>
      </c>
    </row>
    <row r="7" spans="1:5" x14ac:dyDescent="0.3">
      <c r="D7" s="387" t="s">
        <v>868</v>
      </c>
      <c r="E7" s="393">
        <v>0.45</v>
      </c>
    </row>
    <row r="8" spans="1:5" x14ac:dyDescent="0.3">
      <c r="D8" s="387" t="s">
        <v>147</v>
      </c>
      <c r="E8" s="393">
        <v>0.39</v>
      </c>
    </row>
    <row r="9" spans="1:5" x14ac:dyDescent="0.3">
      <c r="D9" s="387" t="s">
        <v>66</v>
      </c>
      <c r="E9" s="393">
        <v>0.33</v>
      </c>
    </row>
    <row r="10" spans="1:5" x14ac:dyDescent="0.3">
      <c r="D10" s="387" t="s">
        <v>150</v>
      </c>
      <c r="E10" s="393">
        <v>0.27</v>
      </c>
    </row>
    <row r="11" spans="1:5" x14ac:dyDescent="0.3">
      <c r="D11" s="387" t="s">
        <v>284</v>
      </c>
      <c r="E11" s="393">
        <v>0.26</v>
      </c>
    </row>
    <row r="12" spans="1:5" x14ac:dyDescent="0.3">
      <c r="D12" s="387" t="s">
        <v>149</v>
      </c>
      <c r="E12" s="393">
        <v>0.25</v>
      </c>
    </row>
    <row r="13" spans="1:5" x14ac:dyDescent="0.3">
      <c r="D13" s="387" t="s">
        <v>151</v>
      </c>
      <c r="E13" s="393">
        <v>0.09</v>
      </c>
    </row>
    <row r="14" spans="1:5" x14ac:dyDescent="0.3">
      <c r="D14" s="372" t="s">
        <v>145</v>
      </c>
      <c r="E14" s="384">
        <v>0.08</v>
      </c>
    </row>
  </sheetData>
  <conditionalFormatting sqref="D6:E14">
    <cfRule type="containsText" dxfId="181" priority="1" operator="containsText" text="Extremadura">
      <formula>NOT(ISERROR(SEARCH("Extremadura",D6)))</formula>
    </cfRule>
    <cfRule type="containsText" dxfId="180" priority="2" operator="containsText" text="Total">
      <formula>NOT(ISERROR(SEARCH("Total",D6)))</formula>
    </cfRule>
  </conditionalFormatting>
  <conditionalFormatting sqref="E6:E14">
    <cfRule type="expression" dxfId="179" priority="3">
      <formula>$C10="Extremadura"</formula>
    </cfRule>
    <cfRule type="expression" dxfId="178" priority="4">
      <formula>$C10="Total"</formula>
    </cfRule>
  </conditionalFormatting>
  <hyperlinks>
    <hyperlink ref="A1" location="ÍNDICE!A1" display="ÍNDICE" xr:uid="{95976D5A-3777-4C9B-A7C4-8F3E00848BBA}"/>
  </hyperlinks>
  <pageMargins left="0.7" right="0.7" top="0.75" bottom="0.75" header="0.3" footer="0.3"/>
  <pageSetup paperSize="9" orientation="portrait" r:id="rId1"/>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D5BC96-C8C2-4E57-B7B5-2783766F205B}">
  <sheetPr codeName="Sheet59">
    <tabColor rgb="FF83082A"/>
  </sheetPr>
  <dimension ref="A1:B6"/>
  <sheetViews>
    <sheetView topLeftCell="B1" zoomScaleNormal="100" workbookViewId="0">
      <selection activeCell="A2" sqref="A2"/>
    </sheetView>
  </sheetViews>
  <sheetFormatPr baseColWidth="10" defaultColWidth="11.42578125" defaultRowHeight="15" x14ac:dyDescent="0.25"/>
  <cols>
    <col min="1" max="1" width="52.42578125" style="8" bestFit="1" customWidth="1"/>
    <col min="2" max="2" width="193.42578125" style="9" customWidth="1"/>
    <col min="3" max="16384" width="11.42578125" style="8"/>
  </cols>
  <sheetData>
    <row r="1" spans="1:2" s="33" customFormat="1" ht="13.5" x14ac:dyDescent="0.25">
      <c r="B1" s="54"/>
    </row>
    <row r="2" spans="1:2" s="33" customFormat="1" ht="36.75" x14ac:dyDescent="0.25">
      <c r="A2" s="132" t="s">
        <v>17</v>
      </c>
      <c r="B2" s="133"/>
    </row>
    <row r="3" spans="1:2" s="33" customFormat="1" ht="36.75" x14ac:dyDescent="0.25">
      <c r="A3" s="132"/>
      <c r="B3" s="329"/>
    </row>
    <row r="4" spans="1:2" s="33" customFormat="1" ht="73.5" x14ac:dyDescent="0.25">
      <c r="A4" s="132" t="s">
        <v>18</v>
      </c>
      <c r="B4" s="136" t="s">
        <v>25</v>
      </c>
    </row>
    <row r="5" spans="1:2" s="33" customFormat="1" ht="36.75" x14ac:dyDescent="0.25">
      <c r="A5" s="132"/>
      <c r="B5" s="135"/>
    </row>
    <row r="6" spans="1:2" s="33" customFormat="1" ht="73.5" x14ac:dyDescent="0.25">
      <c r="A6" s="132"/>
      <c r="B6" s="136" t="s">
        <v>855</v>
      </c>
    </row>
  </sheetData>
  <pageMargins left="0.7" right="0.7" top="0.75" bottom="0.75" header="0.3" footer="0.3"/>
  <pageSetup paperSize="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B6F7F-0914-4721-8738-D4FF2D69BA55}">
  <sheetPr codeName="Sheet61"/>
  <dimension ref="A1:G7"/>
  <sheetViews>
    <sheetView showGridLines="0" zoomScaleNormal="100" workbookViewId="0"/>
  </sheetViews>
  <sheetFormatPr baseColWidth="10" defaultColWidth="8.85546875" defaultRowHeight="14.25" x14ac:dyDescent="0.3"/>
  <cols>
    <col min="1" max="1" width="8.85546875" style="51"/>
    <col min="2" max="2" width="90.7109375" style="51" customWidth="1"/>
    <col min="3" max="3" width="8.85546875" style="51"/>
    <col min="4" max="4" width="23" style="51" customWidth="1"/>
    <col min="5" max="7" width="12.42578125" style="51" customWidth="1"/>
    <col min="8" max="16384" width="8.85546875" style="51"/>
  </cols>
  <sheetData>
    <row r="1" spans="1:7" s="33" customFormat="1" ht="13.5" x14ac:dyDescent="0.25">
      <c r="A1" s="503" t="s">
        <v>23</v>
      </c>
    </row>
    <row r="2" spans="1:7" s="143" customFormat="1" ht="33" x14ac:dyDescent="0.25">
      <c r="B2" s="382" t="s">
        <v>1067</v>
      </c>
    </row>
    <row r="3" spans="1:7" ht="28.5" x14ac:dyDescent="0.3">
      <c r="B3" s="411" t="s">
        <v>1035</v>
      </c>
    </row>
    <row r="4" spans="1:7" ht="27" x14ac:dyDescent="0.3">
      <c r="B4" s="217"/>
      <c r="D4" s="413"/>
      <c r="E4" s="371" t="s">
        <v>40</v>
      </c>
      <c r="F4" s="371" t="s">
        <v>582</v>
      </c>
      <c r="G4" s="371" t="s">
        <v>30</v>
      </c>
    </row>
    <row r="5" spans="1:7" x14ac:dyDescent="0.3">
      <c r="D5" s="387" t="s">
        <v>598</v>
      </c>
      <c r="E5" s="393">
        <v>0.66</v>
      </c>
      <c r="F5" s="393">
        <v>0.49</v>
      </c>
      <c r="G5" s="393">
        <v>0.21</v>
      </c>
    </row>
    <row r="6" spans="1:7" x14ac:dyDescent="0.3">
      <c r="D6" s="387" t="s">
        <v>231</v>
      </c>
      <c r="E6" s="393">
        <v>0.23</v>
      </c>
      <c r="F6" s="393">
        <v>0.28999999999999998</v>
      </c>
      <c r="G6" s="393">
        <v>0.42</v>
      </c>
    </row>
    <row r="7" spans="1:7" x14ac:dyDescent="0.3">
      <c r="D7" s="372" t="s">
        <v>232</v>
      </c>
      <c r="E7" s="384">
        <v>0.11</v>
      </c>
      <c r="F7" s="384">
        <v>0.21</v>
      </c>
      <c r="G7" s="384">
        <v>0.37</v>
      </c>
    </row>
  </sheetData>
  <conditionalFormatting sqref="D5:G7">
    <cfRule type="containsText" dxfId="177" priority="3" operator="containsText" text="Extremadura">
      <formula>NOT(ISERROR(SEARCH("Extremadura",D5)))</formula>
    </cfRule>
    <cfRule type="containsText" dxfId="176" priority="4" operator="containsText" text="Total">
      <formula>NOT(ISERROR(SEARCH("Total",D5)))</formula>
    </cfRule>
  </conditionalFormatting>
  <conditionalFormatting sqref="E5:G7">
    <cfRule type="expression" dxfId="175" priority="1">
      <formula>$C9="Extremadura"</formula>
    </cfRule>
    <cfRule type="expression" dxfId="174" priority="2">
      <formula>$C9="Total"</formula>
    </cfRule>
  </conditionalFormatting>
  <hyperlinks>
    <hyperlink ref="A1" location="ÍNDICE!A1" display="ÍNDICE" xr:uid="{E10D332C-FA3E-470D-8D4B-DC67876A13C2}"/>
  </hyperlinks>
  <pageMargins left="0.7" right="0.7" top="0.75" bottom="0.75" header="0.3" footer="0.3"/>
  <pageSetup paperSize="9" orientation="portrait" r:id="rId1"/>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4E463-80E2-40A3-B77C-EB233E9D8B8C}">
  <sheetPr codeName="Sheet62"/>
  <dimension ref="A1:F6"/>
  <sheetViews>
    <sheetView showGridLines="0" zoomScaleNormal="100" workbookViewId="0"/>
  </sheetViews>
  <sheetFormatPr baseColWidth="10" defaultColWidth="8.85546875" defaultRowHeight="14.25" x14ac:dyDescent="0.3"/>
  <cols>
    <col min="1" max="1" width="8.85546875" style="51"/>
    <col min="2" max="2" width="90.7109375" style="51" customWidth="1"/>
    <col min="3" max="3" width="8.85546875" style="51"/>
    <col min="4" max="4" width="20.42578125" style="51" customWidth="1"/>
    <col min="5" max="16384" width="8.85546875" style="51"/>
  </cols>
  <sheetData>
    <row r="1" spans="1:6" s="33" customFormat="1" ht="13.5" x14ac:dyDescent="0.25">
      <c r="A1" s="503" t="s">
        <v>23</v>
      </c>
    </row>
    <row r="2" spans="1:6" s="143" customFormat="1" ht="33" x14ac:dyDescent="0.25">
      <c r="B2" s="382" t="s">
        <v>888</v>
      </c>
    </row>
    <row r="3" spans="1:6" x14ac:dyDescent="0.3">
      <c r="B3" s="346" t="s">
        <v>1037</v>
      </c>
      <c r="D3" s="413"/>
      <c r="E3" s="371" t="s">
        <v>234</v>
      </c>
      <c r="F3" s="371" t="s">
        <v>233</v>
      </c>
    </row>
    <row r="4" spans="1:6" x14ac:dyDescent="0.3">
      <c r="B4" s="217"/>
      <c r="D4" s="387" t="s">
        <v>598</v>
      </c>
      <c r="E4" s="393">
        <v>0.86</v>
      </c>
      <c r="F4" s="393">
        <v>0.14000000000000001</v>
      </c>
    </row>
    <row r="5" spans="1:6" x14ac:dyDescent="0.3">
      <c r="D5" s="387" t="s">
        <v>231</v>
      </c>
      <c r="E5" s="393">
        <v>0.56999999999999995</v>
      </c>
      <c r="F5" s="393">
        <v>0.43</v>
      </c>
    </row>
    <row r="6" spans="1:6" x14ac:dyDescent="0.3">
      <c r="D6" s="372" t="s">
        <v>232</v>
      </c>
      <c r="E6" s="384">
        <v>0.27</v>
      </c>
      <c r="F6" s="384">
        <v>0.73</v>
      </c>
    </row>
  </sheetData>
  <conditionalFormatting sqref="D4:F6">
    <cfRule type="containsText" dxfId="173" priority="3" operator="containsText" text="Extremadura">
      <formula>NOT(ISERROR(SEARCH("Extremadura",D4)))</formula>
    </cfRule>
    <cfRule type="containsText" dxfId="172" priority="4" operator="containsText" text="Total">
      <formula>NOT(ISERROR(SEARCH("Total",D4)))</formula>
    </cfRule>
  </conditionalFormatting>
  <conditionalFormatting sqref="E4:F6">
    <cfRule type="expression" dxfId="171" priority="1">
      <formula>$C8="Extremadura"</formula>
    </cfRule>
    <cfRule type="expression" dxfId="170" priority="2">
      <formula>$C8="Total"</formula>
    </cfRule>
  </conditionalFormatting>
  <hyperlinks>
    <hyperlink ref="A1" location="ÍNDICE!A1" display="ÍNDICE" xr:uid="{CC68FA3F-04AA-480F-BE6F-170A4A26890B}"/>
  </hyperlinks>
  <pageMargins left="0.7" right="0.7" top="0.75" bottom="0.75" header="0.3" footer="0.3"/>
  <pageSetup paperSize="9" orientation="portrait" r:id="rId1"/>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47D40A-9DF3-42A8-ABD9-8EC9467B5406}">
  <sheetPr codeName="Sheet64"/>
  <dimension ref="A1:G6"/>
  <sheetViews>
    <sheetView showGridLines="0" zoomScaleNormal="100" workbookViewId="0"/>
  </sheetViews>
  <sheetFormatPr baseColWidth="10" defaultColWidth="8.85546875" defaultRowHeight="14.25" x14ac:dyDescent="0.3"/>
  <cols>
    <col min="1" max="1" width="8.85546875" style="51"/>
    <col min="2" max="2" width="90.7109375" style="51" customWidth="1"/>
    <col min="3" max="3" width="8.85546875" style="51"/>
    <col min="4" max="4" width="17" style="51" customWidth="1"/>
    <col min="5" max="7" width="18.42578125" style="51" customWidth="1"/>
    <col min="8" max="16384" width="8.85546875" style="51"/>
  </cols>
  <sheetData>
    <row r="1" spans="1:7" s="33" customFormat="1" ht="13.5" x14ac:dyDescent="0.25">
      <c r="A1" s="503" t="s">
        <v>23</v>
      </c>
    </row>
    <row r="2" spans="1:7" s="143" customFormat="1" ht="16.5" x14ac:dyDescent="0.25">
      <c r="B2" s="47" t="s">
        <v>889</v>
      </c>
    </row>
    <row r="3" spans="1:7" x14ac:dyDescent="0.3">
      <c r="B3" s="346" t="s">
        <v>1037</v>
      </c>
    </row>
    <row r="4" spans="1:7" ht="27" x14ac:dyDescent="0.3">
      <c r="B4" s="217" t="s">
        <v>585</v>
      </c>
      <c r="D4" s="413"/>
      <c r="E4" s="371" t="s">
        <v>235</v>
      </c>
      <c r="F4" s="371" t="s">
        <v>236</v>
      </c>
      <c r="G4" s="371" t="s">
        <v>237</v>
      </c>
    </row>
    <row r="5" spans="1:7" x14ac:dyDescent="0.3">
      <c r="D5" s="387" t="s">
        <v>238</v>
      </c>
      <c r="E5" s="393">
        <v>0.51</v>
      </c>
      <c r="F5" s="393">
        <v>0.79</v>
      </c>
      <c r="G5" s="393">
        <v>0.6</v>
      </c>
    </row>
    <row r="6" spans="1:7" x14ac:dyDescent="0.3">
      <c r="D6" s="372" t="s">
        <v>239</v>
      </c>
      <c r="E6" s="384">
        <v>0.49</v>
      </c>
      <c r="F6" s="384">
        <v>0.21</v>
      </c>
      <c r="G6" s="384">
        <v>0.4</v>
      </c>
    </row>
  </sheetData>
  <conditionalFormatting sqref="D5:G6">
    <cfRule type="containsText" dxfId="169" priority="3" operator="containsText" text="Extremadura">
      <formula>NOT(ISERROR(SEARCH("Extremadura",D5)))</formula>
    </cfRule>
    <cfRule type="containsText" dxfId="168" priority="4" operator="containsText" text="Total">
      <formula>NOT(ISERROR(SEARCH("Total",D5)))</formula>
    </cfRule>
  </conditionalFormatting>
  <conditionalFormatting sqref="E5:G6">
    <cfRule type="expression" dxfId="167" priority="1">
      <formula>$C9="Extremadura"</formula>
    </cfRule>
    <cfRule type="expression" dxfId="166" priority="2">
      <formula>$C9="Total"</formula>
    </cfRule>
  </conditionalFormatting>
  <hyperlinks>
    <hyperlink ref="A1" location="ÍNDICE!A1" display="ÍNDICE" xr:uid="{1CE49F57-A64D-4ADC-80C6-C755168593BF}"/>
  </hyperlinks>
  <pageMargins left="0.7" right="0.7" top="0.75" bottom="0.75" header="0.3" footer="0.3"/>
  <pageSetup paperSize="9" orientation="portrait" r:id="rId1"/>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8B2699-5CD1-448B-A9F3-841F3F440DDB}">
  <sheetPr codeName="Sheet76"/>
  <dimension ref="A1:F15"/>
  <sheetViews>
    <sheetView zoomScaleNormal="100" workbookViewId="0"/>
  </sheetViews>
  <sheetFormatPr baseColWidth="10" defaultColWidth="11" defaultRowHeight="14.25" x14ac:dyDescent="0.3"/>
  <cols>
    <col min="1" max="1" width="11" style="275"/>
    <col min="2" max="2" width="90.7109375" style="275" customWidth="1"/>
    <col min="3" max="3" width="11" style="275" customWidth="1"/>
    <col min="4" max="4" width="73" style="275" bestFit="1" customWidth="1"/>
    <col min="5" max="6" width="11" style="275" customWidth="1"/>
    <col min="7" max="16384" width="11" style="275"/>
  </cols>
  <sheetData>
    <row r="1" spans="1:6" s="38" customFormat="1" ht="15" customHeight="1" x14ac:dyDescent="0.25">
      <c r="A1" s="503" t="s">
        <v>23</v>
      </c>
      <c r="B1" s="14"/>
      <c r="C1" s="14"/>
    </row>
    <row r="2" spans="1:6" s="150" customFormat="1" ht="44.1" customHeight="1" x14ac:dyDescent="0.25">
      <c r="B2" s="159" t="s">
        <v>890</v>
      </c>
      <c r="C2" s="160"/>
      <c r="D2" s="160"/>
      <c r="E2" s="160"/>
    </row>
    <row r="3" spans="1:6" x14ac:dyDescent="0.3">
      <c r="B3" s="357" t="s">
        <v>1068</v>
      </c>
    </row>
    <row r="4" spans="1:6" x14ac:dyDescent="0.3">
      <c r="B4" s="358" t="s">
        <v>157</v>
      </c>
      <c r="D4" s="413"/>
      <c r="E4" s="371" t="s">
        <v>86</v>
      </c>
    </row>
    <row r="5" spans="1:6" ht="15" customHeight="1" x14ac:dyDescent="0.3">
      <c r="D5" s="387" t="s">
        <v>154</v>
      </c>
      <c r="E5" s="395">
        <v>0.12643678160919541</v>
      </c>
      <c r="F5" s="277"/>
    </row>
    <row r="6" spans="1:6" ht="15" customHeight="1" x14ac:dyDescent="0.3">
      <c r="D6" s="387" t="s">
        <v>155</v>
      </c>
      <c r="E6" s="395">
        <v>0.77011494252873558</v>
      </c>
      <c r="F6" s="277"/>
    </row>
    <row r="7" spans="1:6" ht="15" customHeight="1" x14ac:dyDescent="0.3">
      <c r="D7" s="372" t="s">
        <v>156</v>
      </c>
      <c r="E7" s="414">
        <v>0.10344827586206896</v>
      </c>
      <c r="F7" s="277"/>
    </row>
    <row r="8" spans="1:6" ht="15" customHeight="1" x14ac:dyDescent="0.3">
      <c r="D8" s="277"/>
    </row>
    <row r="9" spans="1:6" ht="15" customHeight="1" x14ac:dyDescent="0.3">
      <c r="D9" s="277"/>
    </row>
    <row r="10" spans="1:6" ht="15" customHeight="1" x14ac:dyDescent="0.3">
      <c r="D10" s="277"/>
    </row>
    <row r="11" spans="1:6" ht="15" customHeight="1" x14ac:dyDescent="0.3">
      <c r="D11" s="277"/>
    </row>
    <row r="12" spans="1:6" ht="15" customHeight="1" x14ac:dyDescent="0.3">
      <c r="D12" s="277"/>
    </row>
    <row r="14" spans="1:6" ht="12.6" customHeight="1" x14ac:dyDescent="0.3">
      <c r="D14" s="616"/>
      <c r="E14" s="616"/>
    </row>
    <row r="15" spans="1:6" x14ac:dyDescent="0.3">
      <c r="D15" s="616"/>
      <c r="E15" s="616"/>
    </row>
  </sheetData>
  <mergeCells count="1">
    <mergeCell ref="D14:E15"/>
  </mergeCells>
  <conditionalFormatting sqref="D5:E7">
    <cfRule type="containsText" dxfId="165" priority="1" operator="containsText" text="Extremadura">
      <formula>NOT(ISERROR(SEARCH("Extremadura",D5)))</formula>
    </cfRule>
    <cfRule type="containsText" dxfId="164" priority="2" operator="containsText" text="Total">
      <formula>NOT(ISERROR(SEARCH("Total",D5)))</formula>
    </cfRule>
  </conditionalFormatting>
  <conditionalFormatting sqref="E5:E7">
    <cfRule type="expression" dxfId="163" priority="3">
      <formula>$C8="Extremadura"</formula>
    </cfRule>
    <cfRule type="expression" dxfId="162" priority="4">
      <formula>$C8="Total"</formula>
    </cfRule>
  </conditionalFormatting>
  <hyperlinks>
    <hyperlink ref="A1" location="ÍNDICE!A1" display="ÍNDICE" xr:uid="{E30A182D-BE83-479D-A997-47A0BAF254D0}"/>
  </hyperlinks>
  <pageMargins left="0.7" right="0.7" top="0.75" bottom="0.75" header="0.3" footer="0.3"/>
  <pageSetup paperSize="9" orientation="portrait" r:id="rId1"/>
  <drawing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3A77E0-F196-4401-8B9A-A4BE93B12125}">
  <sheetPr codeName="Sheet67"/>
  <dimension ref="A1:E8"/>
  <sheetViews>
    <sheetView zoomScaleNormal="100" workbookViewId="0"/>
  </sheetViews>
  <sheetFormatPr baseColWidth="10" defaultColWidth="11" defaultRowHeight="14.25" x14ac:dyDescent="0.3"/>
  <cols>
    <col min="1" max="1" width="11" style="275"/>
    <col min="2" max="2" width="90.7109375" style="275" customWidth="1"/>
    <col min="3" max="3" width="11" style="275" customWidth="1"/>
    <col min="4" max="4" width="74.140625" style="275" bestFit="1" customWidth="1"/>
    <col min="5" max="6" width="11" style="275" customWidth="1"/>
    <col min="7" max="16384" width="11" style="275"/>
  </cols>
  <sheetData>
    <row r="1" spans="1:5" s="38" customFormat="1" ht="15" customHeight="1" x14ac:dyDescent="0.25">
      <c r="A1" s="503" t="s">
        <v>23</v>
      </c>
      <c r="B1" s="14"/>
      <c r="C1" s="14"/>
    </row>
    <row r="2" spans="1:5" s="150" customFormat="1" ht="51" customHeight="1" x14ac:dyDescent="0.25">
      <c r="B2" s="161" t="s">
        <v>891</v>
      </c>
      <c r="C2" s="160"/>
      <c r="D2" s="160"/>
      <c r="E2" s="160"/>
    </row>
    <row r="3" spans="1:5" x14ac:dyDescent="0.3">
      <c r="B3" s="353" t="s">
        <v>1068</v>
      </c>
    </row>
    <row r="4" spans="1:5" ht="13.35" customHeight="1" x14ac:dyDescent="0.3">
      <c r="B4" s="275" t="s">
        <v>157</v>
      </c>
      <c r="D4" s="413"/>
      <c r="E4" s="371" t="s">
        <v>771</v>
      </c>
    </row>
    <row r="5" spans="1:5" x14ac:dyDescent="0.3">
      <c r="D5" s="387" t="s">
        <v>154</v>
      </c>
      <c r="E5" s="395">
        <f>37/87</f>
        <v>0.42528735632183906</v>
      </c>
    </row>
    <row r="6" spans="1:5" x14ac:dyDescent="0.3">
      <c r="D6" s="387" t="s">
        <v>155</v>
      </c>
      <c r="E6" s="395">
        <f>42/87</f>
        <v>0.48275862068965519</v>
      </c>
    </row>
    <row r="7" spans="1:5" x14ac:dyDescent="0.3">
      <c r="D7" s="372" t="s">
        <v>156</v>
      </c>
      <c r="E7" s="414">
        <f>8/87</f>
        <v>9.1954022988505746E-2</v>
      </c>
    </row>
    <row r="8" spans="1:5" x14ac:dyDescent="0.3">
      <c r="E8" s="30"/>
    </row>
  </sheetData>
  <conditionalFormatting sqref="D5:E7">
    <cfRule type="containsText" dxfId="161" priority="1" operator="containsText" text="Extremadura">
      <formula>NOT(ISERROR(SEARCH("Extremadura",D5)))</formula>
    </cfRule>
    <cfRule type="containsText" dxfId="160" priority="2" operator="containsText" text="Total">
      <formula>NOT(ISERROR(SEARCH("Total",D5)))</formula>
    </cfRule>
  </conditionalFormatting>
  <conditionalFormatting sqref="E5:E7">
    <cfRule type="expression" dxfId="159" priority="3">
      <formula>$C8="Extremadura"</formula>
    </cfRule>
    <cfRule type="expression" dxfId="158" priority="4">
      <formula>$C8="Total"</formula>
    </cfRule>
  </conditionalFormatting>
  <hyperlinks>
    <hyperlink ref="A1" location="ÍNDICE!A1" display="ÍNDICE" xr:uid="{25DD7F32-18D0-4E6F-8A02-5A4E41E16F26}"/>
  </hyperlinks>
  <pageMargins left="0.7" right="0.7" top="0.75" bottom="0.75" header="0.3" footer="0.3"/>
  <pageSetup paperSize="9" orientation="portrait" r:id="rId1"/>
  <drawing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18C02-808F-461D-9D3A-C8B4B4F18899}">
  <sheetPr codeName="Sheet68"/>
  <dimension ref="A1:E15"/>
  <sheetViews>
    <sheetView zoomScaleNormal="100" workbookViewId="0"/>
  </sheetViews>
  <sheetFormatPr baseColWidth="10" defaultColWidth="11" defaultRowHeight="14.25" x14ac:dyDescent="0.3"/>
  <cols>
    <col min="1" max="1" width="11" style="275"/>
    <col min="2" max="2" width="90.7109375" style="275" customWidth="1"/>
    <col min="3" max="3" width="11" style="275" customWidth="1"/>
    <col min="4" max="4" width="52.7109375" style="275" bestFit="1" customWidth="1"/>
    <col min="5" max="5" width="12.28515625" style="275" customWidth="1"/>
    <col min="6" max="16384" width="11" style="275"/>
  </cols>
  <sheetData>
    <row r="1" spans="1:5" s="38" customFormat="1" ht="15" customHeight="1" x14ac:dyDescent="0.25">
      <c r="A1" s="503" t="s">
        <v>23</v>
      </c>
      <c r="B1" s="14"/>
      <c r="C1" s="14"/>
    </row>
    <row r="2" spans="1:5" s="150" customFormat="1" ht="45.6" customHeight="1" x14ac:dyDescent="0.25">
      <c r="B2" s="161" t="s">
        <v>892</v>
      </c>
      <c r="C2" s="160"/>
      <c r="D2" s="160"/>
      <c r="E2" s="160"/>
    </row>
    <row r="3" spans="1:5" x14ac:dyDescent="0.3">
      <c r="B3" s="353" t="s">
        <v>1036</v>
      </c>
    </row>
    <row r="4" spans="1:5" x14ac:dyDescent="0.3">
      <c r="B4" s="356" t="s">
        <v>157</v>
      </c>
      <c r="D4" s="413"/>
      <c r="E4" s="371" t="s">
        <v>771</v>
      </c>
    </row>
    <row r="5" spans="1:5" ht="15" customHeight="1" x14ac:dyDescent="0.3">
      <c r="D5" s="387" t="s">
        <v>863</v>
      </c>
      <c r="E5" s="395">
        <f>33/99</f>
        <v>0.33333333333333331</v>
      </c>
    </row>
    <row r="6" spans="1:5" ht="15" customHeight="1" x14ac:dyDescent="0.3">
      <c r="D6" s="387" t="s">
        <v>422</v>
      </c>
      <c r="E6" s="395">
        <v>0.19500000000000001</v>
      </c>
    </row>
    <row r="7" spans="1:5" ht="15" customHeight="1" x14ac:dyDescent="0.3">
      <c r="D7" s="387" t="s">
        <v>60</v>
      </c>
      <c r="E7" s="395">
        <v>0.379</v>
      </c>
    </row>
    <row r="8" spans="1:5" ht="15" customHeight="1" x14ac:dyDescent="0.3">
      <c r="D8" s="372" t="s">
        <v>586</v>
      </c>
      <c r="E8" s="414">
        <v>9.1999999999999998E-2</v>
      </c>
    </row>
    <row r="9" spans="1:5" ht="15" customHeight="1" x14ac:dyDescent="0.3">
      <c r="D9" s="277"/>
    </row>
    <row r="10" spans="1:5" ht="15" customHeight="1" x14ac:dyDescent="0.3">
      <c r="D10" s="277"/>
    </row>
    <row r="11" spans="1:5" ht="15" customHeight="1" x14ac:dyDescent="0.3">
      <c r="D11" s="277"/>
    </row>
    <row r="12" spans="1:5" ht="15" customHeight="1" x14ac:dyDescent="0.3"/>
    <row r="13" spans="1:5" ht="15" customHeight="1" x14ac:dyDescent="0.3">
      <c r="D13" s="616"/>
      <c r="E13" s="616"/>
    </row>
    <row r="14" spans="1:5" x14ac:dyDescent="0.3">
      <c r="D14" s="616"/>
      <c r="E14" s="616"/>
    </row>
    <row r="15" spans="1:5" ht="12.6" customHeight="1" x14ac:dyDescent="0.3"/>
  </sheetData>
  <mergeCells count="1">
    <mergeCell ref="D13:E14"/>
  </mergeCells>
  <conditionalFormatting sqref="D5:E8">
    <cfRule type="containsText" dxfId="157" priority="1" operator="containsText" text="Extremadura">
      <formula>NOT(ISERROR(SEARCH("Extremadura",D5)))</formula>
    </cfRule>
    <cfRule type="containsText" dxfId="156" priority="2" operator="containsText" text="Total">
      <formula>NOT(ISERROR(SEARCH("Total",D5)))</formula>
    </cfRule>
  </conditionalFormatting>
  <conditionalFormatting sqref="E5:E8">
    <cfRule type="expression" dxfId="155" priority="3">
      <formula>$C8="Extremadura"</formula>
    </cfRule>
    <cfRule type="expression" dxfId="154" priority="4">
      <formula>$C8="Total"</formula>
    </cfRule>
  </conditionalFormatting>
  <hyperlinks>
    <hyperlink ref="A1" location="ÍNDICE!A1" display="ÍNDICE" xr:uid="{75FA676F-13A5-4F8A-B375-40FBDC0A8602}"/>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B75AA-5635-4085-8FA0-35D4447F64DB}">
  <sheetPr codeName="Sheet13"/>
  <dimension ref="A1:L4"/>
  <sheetViews>
    <sheetView zoomScaleNormal="100" workbookViewId="0"/>
  </sheetViews>
  <sheetFormatPr baseColWidth="10" defaultColWidth="8.85546875" defaultRowHeight="14.25" x14ac:dyDescent="0.3"/>
  <cols>
    <col min="1" max="1" width="8.85546875" style="51"/>
    <col min="2" max="2" width="90.7109375" style="51" customWidth="1"/>
    <col min="3" max="16384" width="8.85546875" style="51"/>
  </cols>
  <sheetData>
    <row r="1" spans="1:12" s="33" customFormat="1" ht="13.5" x14ac:dyDescent="0.25">
      <c r="A1" s="503" t="s">
        <v>23</v>
      </c>
    </row>
    <row r="2" spans="1:12" s="33" customFormat="1" ht="16.5" x14ac:dyDescent="0.25">
      <c r="B2" s="139" t="s">
        <v>788</v>
      </c>
      <c r="L2" s="50"/>
    </row>
    <row r="3" spans="1:12" x14ac:dyDescent="0.3">
      <c r="B3" s="217" t="s">
        <v>783</v>
      </c>
    </row>
    <row r="4" spans="1:12" x14ac:dyDescent="0.3">
      <c r="B4" s="217"/>
    </row>
  </sheetData>
  <hyperlinks>
    <hyperlink ref="A1" location="ÍNDICE!A1" display="ÍNDICE" xr:uid="{7B1C055D-0426-45E4-B683-0A3E73F0445E}"/>
  </hyperlinks>
  <pageMargins left="0.7" right="0.7" top="0.75" bottom="0.75" header="0.3" footer="0.3"/>
  <pageSetup paperSize="9" orientation="portrait" r:id="rId1"/>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EF65E-9A64-4DF6-94DC-DEA9DF8AD582}">
  <sheetPr codeName="Sheet69"/>
  <dimension ref="A1:F17"/>
  <sheetViews>
    <sheetView zoomScaleNormal="100" workbookViewId="0"/>
  </sheetViews>
  <sheetFormatPr baseColWidth="10" defaultColWidth="11" defaultRowHeight="14.25" x14ac:dyDescent="0.3"/>
  <cols>
    <col min="1" max="1" width="11" style="275"/>
    <col min="2" max="2" width="90.7109375" style="275" customWidth="1"/>
    <col min="3" max="3" width="18" style="275" customWidth="1"/>
    <col min="4" max="4" width="45.42578125" style="275" bestFit="1" customWidth="1"/>
    <col min="5" max="6" width="13.85546875" style="275" bestFit="1" customWidth="1"/>
    <col min="7" max="16384" width="11" style="275"/>
  </cols>
  <sheetData>
    <row r="1" spans="1:6" s="38" customFormat="1" ht="15" customHeight="1" x14ac:dyDescent="0.25">
      <c r="A1" s="503" t="s">
        <v>23</v>
      </c>
      <c r="B1" s="14"/>
      <c r="C1" s="14"/>
    </row>
    <row r="2" spans="1:6" s="150" customFormat="1" ht="45.6" customHeight="1" x14ac:dyDescent="0.25">
      <c r="B2" s="161" t="s">
        <v>893</v>
      </c>
      <c r="C2" s="483"/>
      <c r="D2" s="441"/>
      <c r="E2" s="160"/>
    </row>
    <row r="3" spans="1:6" x14ac:dyDescent="0.3">
      <c r="B3" s="357" t="s">
        <v>1036</v>
      </c>
    </row>
    <row r="4" spans="1:6" x14ac:dyDescent="0.3">
      <c r="B4" s="357" t="s">
        <v>759</v>
      </c>
    </row>
    <row r="5" spans="1:6" ht="27" customHeight="1" x14ac:dyDescent="0.3">
      <c r="B5" s="358" t="s">
        <v>157</v>
      </c>
      <c r="D5" s="413"/>
      <c r="E5" s="371" t="s">
        <v>158</v>
      </c>
      <c r="F5" s="371" t="s">
        <v>159</v>
      </c>
    </row>
    <row r="6" spans="1:6" ht="15" customHeight="1" x14ac:dyDescent="0.3">
      <c r="D6" s="387" t="s">
        <v>160</v>
      </c>
      <c r="E6" s="395">
        <v>0.41379310344827586</v>
      </c>
      <c r="F6" s="395">
        <v>0.62068965517241381</v>
      </c>
    </row>
    <row r="7" spans="1:6" ht="15" customHeight="1" x14ac:dyDescent="0.3">
      <c r="D7" s="387" t="s">
        <v>161</v>
      </c>
      <c r="E7" s="395">
        <v>0.12643678160919541</v>
      </c>
      <c r="F7" s="395">
        <v>0.22988505747126436</v>
      </c>
    </row>
    <row r="8" spans="1:6" ht="15" customHeight="1" x14ac:dyDescent="0.3">
      <c r="D8" s="387" t="s">
        <v>162</v>
      </c>
      <c r="E8" s="395">
        <v>0.57471264367816088</v>
      </c>
      <c r="F8" s="395">
        <v>0.31034482758620691</v>
      </c>
    </row>
    <row r="9" spans="1:6" ht="15" customHeight="1" x14ac:dyDescent="0.3">
      <c r="D9" s="387" t="s">
        <v>163</v>
      </c>
      <c r="E9" s="395">
        <v>6.8965517241379309E-2</v>
      </c>
      <c r="F9" s="395">
        <v>1.1494252873563218E-2</v>
      </c>
    </row>
    <row r="10" spans="1:6" ht="15" customHeight="1" x14ac:dyDescent="0.3">
      <c r="D10" s="372" t="s">
        <v>164</v>
      </c>
      <c r="E10" s="414">
        <v>4.5977011494252873E-2</v>
      </c>
      <c r="F10" s="414">
        <v>5.7471264367816091E-2</v>
      </c>
    </row>
    <row r="11" spans="1:6" ht="15" customHeight="1" x14ac:dyDescent="0.3">
      <c r="D11" s="277"/>
    </row>
    <row r="12" spans="1:6" ht="15" customHeight="1" x14ac:dyDescent="0.3">
      <c r="D12" s="277"/>
    </row>
    <row r="13" spans="1:6" ht="15" customHeight="1" x14ac:dyDescent="0.3">
      <c r="D13" s="277"/>
    </row>
    <row r="14" spans="1:6" ht="15" customHeight="1" x14ac:dyDescent="0.3">
      <c r="D14" s="277"/>
    </row>
    <row r="16" spans="1:6" ht="12.6" customHeight="1" x14ac:dyDescent="0.3">
      <c r="D16" s="616"/>
      <c r="E16" s="616"/>
    </row>
    <row r="17" spans="4:5" x14ac:dyDescent="0.3">
      <c r="D17" s="616"/>
      <c r="E17" s="616"/>
    </row>
  </sheetData>
  <mergeCells count="1">
    <mergeCell ref="D16:E17"/>
  </mergeCells>
  <conditionalFormatting sqref="D6:F10">
    <cfRule type="containsText" dxfId="153" priority="1" operator="containsText" text="Extremadura">
      <formula>NOT(ISERROR(SEARCH("Extremadura",D6)))</formula>
    </cfRule>
    <cfRule type="containsText" dxfId="152" priority="2" operator="containsText" text="Total">
      <formula>NOT(ISERROR(SEARCH("Total",D6)))</formula>
    </cfRule>
  </conditionalFormatting>
  <conditionalFormatting sqref="E6:F10">
    <cfRule type="expression" dxfId="151" priority="3">
      <formula>$C9="Extremadura"</formula>
    </cfRule>
    <cfRule type="expression" dxfId="150" priority="4">
      <formula>$C9="Total"</formula>
    </cfRule>
  </conditionalFormatting>
  <hyperlinks>
    <hyperlink ref="A1" location="ÍNDICE!A1" display="ÍNDICE" xr:uid="{29FB4873-A80C-4BD9-8D10-CF1248B72DDA}"/>
  </hyperlinks>
  <pageMargins left="0.7" right="0.7" top="0.75" bottom="0.75" header="0.3" footer="0.3"/>
  <pageSetup paperSize="9" orientation="portrait" r:id="rId1"/>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DB634-7EE3-416F-93B6-4B0C691C3199}">
  <sheetPr codeName="Sheet71"/>
  <dimension ref="A1:E16"/>
  <sheetViews>
    <sheetView zoomScaleNormal="100" workbookViewId="0"/>
  </sheetViews>
  <sheetFormatPr baseColWidth="10" defaultColWidth="11" defaultRowHeight="14.25" x14ac:dyDescent="0.3"/>
  <cols>
    <col min="1" max="1" width="11" style="275"/>
    <col min="2" max="2" width="90.7109375" style="275" customWidth="1"/>
    <col min="3" max="3" width="11" style="275" customWidth="1"/>
    <col min="4" max="4" width="26.42578125" style="275" bestFit="1" customWidth="1"/>
    <col min="5" max="5" width="11.28515625" style="275" customWidth="1"/>
    <col min="6" max="16384" width="11" style="275"/>
  </cols>
  <sheetData>
    <row r="1" spans="1:5" s="38" customFormat="1" ht="15" customHeight="1" x14ac:dyDescent="0.25">
      <c r="A1" s="503" t="s">
        <v>23</v>
      </c>
      <c r="B1" s="14"/>
      <c r="C1" s="14"/>
    </row>
    <row r="2" spans="1:5" s="150" customFormat="1" ht="32.25" customHeight="1" x14ac:dyDescent="0.25">
      <c r="B2" s="161" t="s">
        <v>894</v>
      </c>
      <c r="C2" s="483"/>
      <c r="D2" s="160"/>
      <c r="E2" s="160"/>
    </row>
    <row r="3" spans="1:5" x14ac:dyDescent="0.3">
      <c r="B3" s="357" t="s">
        <v>1036</v>
      </c>
    </row>
    <row r="4" spans="1:5" ht="28.5" x14ac:dyDescent="0.3">
      <c r="B4" s="357" t="s">
        <v>842</v>
      </c>
      <c r="D4" s="413"/>
      <c r="E4" s="371" t="s">
        <v>86</v>
      </c>
    </row>
    <row r="5" spans="1:5" ht="15" customHeight="1" x14ac:dyDescent="0.3">
      <c r="D5" s="387" t="s">
        <v>587</v>
      </c>
      <c r="E5" s="395">
        <f>41/82</f>
        <v>0.5</v>
      </c>
    </row>
    <row r="6" spans="1:5" ht="15" customHeight="1" x14ac:dyDescent="0.3">
      <c r="D6" s="387" t="s">
        <v>994</v>
      </c>
      <c r="E6" s="395">
        <f>17/82</f>
        <v>0.2073170731707317</v>
      </c>
    </row>
    <row r="7" spans="1:5" ht="15" customHeight="1" x14ac:dyDescent="0.3">
      <c r="D7" s="387" t="s">
        <v>995</v>
      </c>
      <c r="E7" s="395">
        <f>10/82</f>
        <v>0.12195121951219512</v>
      </c>
    </row>
    <row r="8" spans="1:5" ht="15" customHeight="1" x14ac:dyDescent="0.3">
      <c r="D8" s="372" t="s">
        <v>588</v>
      </c>
      <c r="E8" s="414">
        <f>14/82</f>
        <v>0.17073170731707318</v>
      </c>
    </row>
    <row r="9" spans="1:5" ht="15" customHeight="1" x14ac:dyDescent="0.3">
      <c r="E9" s="122"/>
    </row>
    <row r="10" spans="1:5" ht="15" customHeight="1" x14ac:dyDescent="0.3">
      <c r="E10" s="122"/>
    </row>
    <row r="11" spans="1:5" ht="15" customHeight="1" x14ac:dyDescent="0.3">
      <c r="D11" s="277"/>
    </row>
    <row r="12" spans="1:5" ht="15" customHeight="1" x14ac:dyDescent="0.3">
      <c r="D12" s="277"/>
    </row>
    <row r="13" spans="1:5" ht="15" customHeight="1" x14ac:dyDescent="0.3">
      <c r="D13" s="277"/>
    </row>
    <row r="15" spans="1:5" ht="12.6" customHeight="1" x14ac:dyDescent="0.3">
      <c r="D15" s="616"/>
      <c r="E15" s="616"/>
    </row>
    <row r="16" spans="1:5" x14ac:dyDescent="0.3">
      <c r="D16" s="616"/>
      <c r="E16" s="616"/>
    </row>
  </sheetData>
  <mergeCells count="1">
    <mergeCell ref="D15:E16"/>
  </mergeCells>
  <conditionalFormatting sqref="D5:E8">
    <cfRule type="containsText" dxfId="149" priority="1" operator="containsText" text="Extremadura">
      <formula>NOT(ISERROR(SEARCH("Extremadura",D5)))</formula>
    </cfRule>
    <cfRule type="containsText" dxfId="148" priority="2" operator="containsText" text="Total">
      <formula>NOT(ISERROR(SEARCH("Total",D5)))</formula>
    </cfRule>
  </conditionalFormatting>
  <conditionalFormatting sqref="E5:E8">
    <cfRule type="expression" dxfId="147" priority="3">
      <formula>$C8="Extremadura"</formula>
    </cfRule>
    <cfRule type="expression" dxfId="146" priority="4">
      <formula>$C8="Total"</formula>
    </cfRule>
  </conditionalFormatting>
  <hyperlinks>
    <hyperlink ref="A1" location="ÍNDICE!A1" display="ÍNDICE" xr:uid="{B0D4A469-07E1-498C-B198-2D98732C4486}"/>
  </hyperlinks>
  <pageMargins left="0.7" right="0.7" top="0.75" bottom="0.75" header="0.3" footer="0.3"/>
  <pageSetup paperSize="9" orientation="portrait" r:id="rId1"/>
  <drawing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90978-B712-42AE-A68D-C5282E416041}">
  <sheetPr codeName="Sheet72"/>
  <dimension ref="A1:F16"/>
  <sheetViews>
    <sheetView showGridLines="0" zoomScaleNormal="100" workbookViewId="0"/>
  </sheetViews>
  <sheetFormatPr baseColWidth="10" defaultColWidth="11" defaultRowHeight="14.25" x14ac:dyDescent="0.3"/>
  <cols>
    <col min="1" max="1" width="11" style="275"/>
    <col min="2" max="2" width="90.7109375" style="275" customWidth="1"/>
    <col min="3" max="3" width="11" style="275" customWidth="1"/>
    <col min="4" max="4" width="17.42578125" style="275" bestFit="1" customWidth="1"/>
    <col min="5" max="6" width="16" style="275" customWidth="1"/>
    <col min="7" max="16384" width="11" style="275"/>
  </cols>
  <sheetData>
    <row r="1" spans="1:6" s="38" customFormat="1" ht="15" customHeight="1" x14ac:dyDescent="0.25">
      <c r="A1" s="503" t="s">
        <v>23</v>
      </c>
      <c r="B1" s="14"/>
      <c r="C1" s="14"/>
    </row>
    <row r="2" spans="1:6" s="150" customFormat="1" ht="32.25" customHeight="1" x14ac:dyDescent="0.25">
      <c r="B2" s="161" t="s">
        <v>895</v>
      </c>
      <c r="C2" s="484"/>
      <c r="D2" s="160"/>
      <c r="E2" s="160"/>
    </row>
    <row r="3" spans="1:6" x14ac:dyDescent="0.3">
      <c r="B3" s="357" t="s">
        <v>1068</v>
      </c>
    </row>
    <row r="4" spans="1:6" ht="39.6" customHeight="1" x14ac:dyDescent="0.3">
      <c r="B4" s="358" t="s">
        <v>157</v>
      </c>
      <c r="D4" s="413"/>
      <c r="E4" s="371" t="s">
        <v>589</v>
      </c>
      <c r="F4" s="371" t="s">
        <v>590</v>
      </c>
    </row>
    <row r="5" spans="1:6" ht="15" customHeight="1" x14ac:dyDescent="0.3">
      <c r="D5" s="387" t="s">
        <v>165</v>
      </c>
      <c r="E5" s="395">
        <v>0.32</v>
      </c>
      <c r="F5" s="395">
        <v>0.20599999999999999</v>
      </c>
    </row>
    <row r="6" spans="1:6" ht="15" customHeight="1" x14ac:dyDescent="0.3">
      <c r="D6" s="387" t="s">
        <v>166</v>
      </c>
      <c r="E6" s="395">
        <v>0.52</v>
      </c>
      <c r="F6" s="395">
        <v>0.36799999999999999</v>
      </c>
    </row>
    <row r="7" spans="1:6" ht="15" customHeight="1" x14ac:dyDescent="0.3">
      <c r="D7" s="387" t="s">
        <v>167</v>
      </c>
      <c r="E7" s="395">
        <v>0.08</v>
      </c>
      <c r="F7" s="395">
        <v>0.33800000000000002</v>
      </c>
    </row>
    <row r="8" spans="1:6" ht="15" customHeight="1" x14ac:dyDescent="0.3">
      <c r="D8" s="372" t="s">
        <v>168</v>
      </c>
      <c r="E8" s="414">
        <v>0.08</v>
      </c>
      <c r="F8" s="414">
        <v>8.7999999999999995E-2</v>
      </c>
    </row>
    <row r="9" spans="1:6" ht="15" customHeight="1" x14ac:dyDescent="0.3">
      <c r="D9" s="416"/>
      <c r="E9" s="122"/>
      <c r="F9" s="122"/>
    </row>
    <row r="10" spans="1:6" ht="15" customHeight="1" x14ac:dyDescent="0.3">
      <c r="D10" s="416"/>
      <c r="E10" s="122"/>
      <c r="F10" s="122"/>
    </row>
    <row r="11" spans="1:6" ht="15" customHeight="1" x14ac:dyDescent="0.3">
      <c r="D11" s="277"/>
    </row>
    <row r="12" spans="1:6" ht="15" customHeight="1" x14ac:dyDescent="0.3">
      <c r="D12" s="277"/>
    </row>
    <row r="13" spans="1:6" ht="15" customHeight="1" x14ac:dyDescent="0.3">
      <c r="D13" s="277"/>
    </row>
    <row r="15" spans="1:6" ht="12.6" customHeight="1" x14ac:dyDescent="0.3">
      <c r="D15" s="616"/>
      <c r="E15" s="616"/>
    </row>
    <row r="16" spans="1:6" x14ac:dyDescent="0.3">
      <c r="D16" s="616"/>
      <c r="E16" s="616"/>
    </row>
  </sheetData>
  <mergeCells count="1">
    <mergeCell ref="D15:E16"/>
  </mergeCells>
  <conditionalFormatting sqref="D5:F8">
    <cfRule type="containsText" dxfId="145" priority="1" operator="containsText" text="Extremadura">
      <formula>NOT(ISERROR(SEARCH("Extremadura",D5)))</formula>
    </cfRule>
    <cfRule type="containsText" dxfId="144" priority="2" operator="containsText" text="Total">
      <formula>NOT(ISERROR(SEARCH("Total",D5)))</formula>
    </cfRule>
  </conditionalFormatting>
  <conditionalFormatting sqref="E5:F8">
    <cfRule type="expression" dxfId="143" priority="3">
      <formula>$C8="Extremadura"</formula>
    </cfRule>
    <cfRule type="expression" dxfId="142" priority="4">
      <formula>$C8="Total"</formula>
    </cfRule>
  </conditionalFormatting>
  <hyperlinks>
    <hyperlink ref="A1" location="ÍNDICE!A1" display="ÍNDICE" xr:uid="{9698D1C0-73B3-412D-A302-4B7B38C2E26F}"/>
  </hyperlinks>
  <pageMargins left="0.7" right="0.7" top="0.75" bottom="0.75" header="0.3" footer="0.3"/>
  <pageSetup paperSize="9" orientation="portrait" r:id="rId1"/>
  <drawing r:id="rId2"/>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5C212-E9A9-4B0D-AAA0-3E740E23F86B}">
  <sheetPr codeName="Sheet74"/>
  <dimension ref="A1:E16"/>
  <sheetViews>
    <sheetView zoomScaleNormal="100" workbookViewId="0"/>
  </sheetViews>
  <sheetFormatPr baseColWidth="10" defaultColWidth="11" defaultRowHeight="14.25" x14ac:dyDescent="0.3"/>
  <cols>
    <col min="1" max="1" width="11" style="275"/>
    <col min="2" max="2" width="90.7109375" style="275" customWidth="1"/>
    <col min="3" max="3" width="11" style="275" customWidth="1"/>
    <col min="4" max="4" width="26.7109375" style="275" bestFit="1" customWidth="1"/>
    <col min="5" max="5" width="13.85546875" style="275" bestFit="1" customWidth="1"/>
    <col min="6" max="16384" width="11" style="275"/>
  </cols>
  <sheetData>
    <row r="1" spans="1:5" s="38" customFormat="1" ht="15" customHeight="1" x14ac:dyDescent="0.25">
      <c r="A1" s="503" t="s">
        <v>23</v>
      </c>
      <c r="B1" s="14"/>
      <c r="C1" s="14"/>
    </row>
    <row r="2" spans="1:5" s="150" customFormat="1" ht="32.25" customHeight="1" x14ac:dyDescent="0.25">
      <c r="B2" s="161" t="s">
        <v>896</v>
      </c>
      <c r="C2" s="160"/>
      <c r="D2" s="617"/>
      <c r="E2" s="617"/>
    </row>
    <row r="3" spans="1:5" x14ac:dyDescent="0.3">
      <c r="B3" s="355" t="s">
        <v>1069</v>
      </c>
    </row>
    <row r="4" spans="1:5" x14ac:dyDescent="0.3">
      <c r="B4" s="345" t="s">
        <v>157</v>
      </c>
      <c r="D4" s="413"/>
      <c r="E4" s="413" t="s">
        <v>771</v>
      </c>
    </row>
    <row r="5" spans="1:5" ht="15" customHeight="1" x14ac:dyDescent="0.3">
      <c r="D5" s="387" t="s">
        <v>169</v>
      </c>
      <c r="E5" s="395">
        <v>0</v>
      </c>
    </row>
    <row r="6" spans="1:5" ht="15" customHeight="1" x14ac:dyDescent="0.3">
      <c r="D6" s="387" t="s">
        <v>170</v>
      </c>
      <c r="E6" s="395">
        <f>1/18</f>
        <v>5.5555555555555552E-2</v>
      </c>
    </row>
    <row r="7" spans="1:5" ht="15" customHeight="1" x14ac:dyDescent="0.3">
      <c r="D7" s="372" t="s">
        <v>171</v>
      </c>
      <c r="E7" s="414">
        <f>7/47</f>
        <v>0.14893617021276595</v>
      </c>
    </row>
    <row r="8" spans="1:5" ht="15" customHeight="1" x14ac:dyDescent="0.3">
      <c r="D8" s="277"/>
    </row>
    <row r="9" spans="1:5" ht="15" customHeight="1" x14ac:dyDescent="0.3">
      <c r="D9" s="277"/>
    </row>
    <row r="10" spans="1:5" ht="15" customHeight="1" x14ac:dyDescent="0.3">
      <c r="D10" s="277"/>
    </row>
    <row r="11" spans="1:5" ht="15" customHeight="1" x14ac:dyDescent="0.3">
      <c r="D11" s="277"/>
    </row>
    <row r="12" spans="1:5" ht="15" customHeight="1" x14ac:dyDescent="0.3">
      <c r="D12" s="277"/>
    </row>
    <row r="13" spans="1:5" ht="15" customHeight="1" x14ac:dyDescent="0.3">
      <c r="D13" s="277"/>
    </row>
    <row r="15" spans="1:5" ht="12.6" customHeight="1" x14ac:dyDescent="0.3">
      <c r="D15" s="616"/>
      <c r="E15" s="616"/>
    </row>
    <row r="16" spans="1:5" x14ac:dyDescent="0.3">
      <c r="D16" s="616"/>
      <c r="E16" s="616"/>
    </row>
  </sheetData>
  <mergeCells count="2">
    <mergeCell ref="D2:E2"/>
    <mergeCell ref="D15:E16"/>
  </mergeCells>
  <conditionalFormatting sqref="D5:E7">
    <cfRule type="containsText" dxfId="141" priority="3" operator="containsText" text="Extremadura">
      <formula>NOT(ISERROR(SEARCH("Extremadura",D5)))</formula>
    </cfRule>
    <cfRule type="containsText" dxfId="140" priority="4" operator="containsText" text="Total">
      <formula>NOT(ISERROR(SEARCH("Total",D5)))</formula>
    </cfRule>
  </conditionalFormatting>
  <conditionalFormatting sqref="E5:E7">
    <cfRule type="expression" dxfId="139" priority="1">
      <formula>$C8="Extremadura"</formula>
    </cfRule>
    <cfRule type="expression" dxfId="138" priority="2">
      <formula>$C8="Total"</formula>
    </cfRule>
  </conditionalFormatting>
  <hyperlinks>
    <hyperlink ref="A1" location="ÍNDICE!A1" display="ÍNDICE" xr:uid="{FDB519EE-6B9B-4C16-B8BC-A4CD7D07C1F0}"/>
  </hyperlinks>
  <pageMargins left="0.7" right="0.7" top="0.75" bottom="0.75" header="0.3" footer="0.3"/>
  <pageSetup paperSize="9" orientation="portrait" r:id="rId1"/>
  <drawing r:id="rId2"/>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6F1F4-F6C5-44EF-B72A-DFD9D84796D0}">
  <sheetPr codeName="Sheet75"/>
  <dimension ref="A1:E16"/>
  <sheetViews>
    <sheetView zoomScaleNormal="100" workbookViewId="0"/>
  </sheetViews>
  <sheetFormatPr baseColWidth="10" defaultColWidth="11" defaultRowHeight="14.25" x14ac:dyDescent="0.3"/>
  <cols>
    <col min="1" max="1" width="11" style="275"/>
    <col min="2" max="2" width="90.7109375" style="275" customWidth="1"/>
    <col min="3" max="3" width="11" style="275" customWidth="1"/>
    <col min="4" max="4" width="23.42578125" style="275" bestFit="1" customWidth="1"/>
    <col min="5" max="5" width="16" style="275" customWidth="1"/>
    <col min="6" max="16384" width="11" style="275"/>
  </cols>
  <sheetData>
    <row r="1" spans="1:5" s="38" customFormat="1" ht="15" customHeight="1" x14ac:dyDescent="0.25">
      <c r="A1" s="503" t="s">
        <v>23</v>
      </c>
      <c r="B1" s="14"/>
      <c r="C1" s="14"/>
    </row>
    <row r="2" spans="1:5" s="150" customFormat="1" ht="32.25" customHeight="1" x14ac:dyDescent="0.25">
      <c r="B2" s="159" t="s">
        <v>897</v>
      </c>
      <c r="C2" s="160"/>
      <c r="D2" s="160"/>
      <c r="E2" s="160"/>
    </row>
    <row r="3" spans="1:5" x14ac:dyDescent="0.3">
      <c r="B3" s="355" t="s">
        <v>1069</v>
      </c>
    </row>
    <row r="4" spans="1:5" x14ac:dyDescent="0.3">
      <c r="B4" s="345" t="s">
        <v>157</v>
      </c>
      <c r="D4" s="413"/>
      <c r="E4" s="413" t="s">
        <v>772</v>
      </c>
    </row>
    <row r="5" spans="1:5" ht="15" customHeight="1" x14ac:dyDescent="0.3">
      <c r="D5" s="387" t="s">
        <v>169</v>
      </c>
      <c r="E5" s="395">
        <v>0</v>
      </c>
    </row>
    <row r="6" spans="1:5" ht="15" customHeight="1" x14ac:dyDescent="0.3">
      <c r="D6" s="387" t="s">
        <v>170</v>
      </c>
      <c r="E6" s="395">
        <f>3/18</f>
        <v>0.16666666666666666</v>
      </c>
    </row>
    <row r="7" spans="1:5" ht="15" customHeight="1" x14ac:dyDescent="0.3">
      <c r="D7" s="372" t="s">
        <v>171</v>
      </c>
      <c r="E7" s="414">
        <f>9/47</f>
        <v>0.19148936170212766</v>
      </c>
    </row>
    <row r="8" spans="1:5" ht="15" customHeight="1" x14ac:dyDescent="0.3">
      <c r="D8" s="277"/>
    </row>
    <row r="9" spans="1:5" ht="15" customHeight="1" x14ac:dyDescent="0.3">
      <c r="D9" s="277"/>
    </row>
    <row r="10" spans="1:5" ht="15" customHeight="1" x14ac:dyDescent="0.3">
      <c r="D10" s="277"/>
    </row>
    <row r="11" spans="1:5" ht="15" customHeight="1" x14ac:dyDescent="0.3">
      <c r="D11" s="277"/>
    </row>
    <row r="12" spans="1:5" ht="15" customHeight="1" x14ac:dyDescent="0.3">
      <c r="D12" s="277"/>
    </row>
    <row r="13" spans="1:5" ht="15" customHeight="1" x14ac:dyDescent="0.3">
      <c r="D13" s="277"/>
    </row>
    <row r="15" spans="1:5" ht="12.6" customHeight="1" x14ac:dyDescent="0.3">
      <c r="D15" s="616"/>
      <c r="E15" s="616"/>
    </row>
    <row r="16" spans="1:5" x14ac:dyDescent="0.3">
      <c r="D16" s="616"/>
      <c r="E16" s="616"/>
    </row>
  </sheetData>
  <mergeCells count="1">
    <mergeCell ref="D15:E16"/>
  </mergeCells>
  <conditionalFormatting sqref="D5:E7">
    <cfRule type="containsText" dxfId="137" priority="3" operator="containsText" text="Extremadura">
      <formula>NOT(ISERROR(SEARCH("Extremadura",D5)))</formula>
    </cfRule>
    <cfRule type="containsText" dxfId="136" priority="4" operator="containsText" text="Total">
      <formula>NOT(ISERROR(SEARCH("Total",D5)))</formula>
    </cfRule>
  </conditionalFormatting>
  <conditionalFormatting sqref="E5:E7">
    <cfRule type="expression" dxfId="135" priority="1">
      <formula>$C8="Extremadura"</formula>
    </cfRule>
    <cfRule type="expression" dxfId="134" priority="2">
      <formula>$C8="Total"</formula>
    </cfRule>
  </conditionalFormatting>
  <hyperlinks>
    <hyperlink ref="A1" location="ÍNDICE!A1" display="ÍNDICE" xr:uid="{8B1B11A7-33BE-4EF1-B7DD-E99231DE23D9}"/>
  </hyperlinks>
  <pageMargins left="0.7" right="0.7" top="0.75" bottom="0.75" header="0.3" footer="0.3"/>
  <pageSetup paperSize="9" orientation="portrait" r:id="rId1"/>
  <drawing r:id="rId2"/>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A1CA5-2D45-4AD7-B486-7BFE4CD2C671}">
  <sheetPr codeName="Hoja48">
    <tabColor theme="4"/>
  </sheetPr>
  <dimension ref="A1:B6"/>
  <sheetViews>
    <sheetView topLeftCell="B1" zoomScaleNormal="100" workbookViewId="0">
      <selection activeCell="A2" sqref="A2"/>
    </sheetView>
  </sheetViews>
  <sheetFormatPr baseColWidth="10" defaultColWidth="11.42578125" defaultRowHeight="15" x14ac:dyDescent="0.25"/>
  <cols>
    <col min="1" max="1" width="52.42578125" style="8" bestFit="1" customWidth="1"/>
    <col min="2" max="2" width="193.42578125" style="9" customWidth="1"/>
    <col min="3" max="16384" width="11.42578125" style="8"/>
  </cols>
  <sheetData>
    <row r="1" spans="1:2" s="33" customFormat="1" ht="13.5" x14ac:dyDescent="0.25">
      <c r="A1" s="503"/>
      <c r="B1" s="54"/>
    </row>
    <row r="2" spans="1:2" s="33" customFormat="1" ht="36.75" x14ac:dyDescent="0.25">
      <c r="A2" s="132" t="s">
        <v>17</v>
      </c>
      <c r="B2" s="133"/>
    </row>
    <row r="3" spans="1:2" s="33" customFormat="1" ht="36.75" x14ac:dyDescent="0.25">
      <c r="A3" s="132"/>
      <c r="B3" s="329"/>
    </row>
    <row r="4" spans="1:2" s="33" customFormat="1" ht="73.5" x14ac:dyDescent="0.25">
      <c r="A4" s="132" t="s">
        <v>18</v>
      </c>
      <c r="B4" s="136" t="s">
        <v>25</v>
      </c>
    </row>
    <row r="5" spans="1:2" s="33" customFormat="1" ht="36.75" x14ac:dyDescent="0.25">
      <c r="A5" s="132"/>
      <c r="B5" s="135"/>
    </row>
    <row r="6" spans="1:2" s="33" customFormat="1" ht="73.5" x14ac:dyDescent="0.25">
      <c r="A6" s="132"/>
      <c r="B6" s="136" t="s">
        <v>856</v>
      </c>
    </row>
  </sheetData>
  <pageMargins left="0.7" right="0.7" top="0.75" bottom="0.75" header="0.3" footer="0.3"/>
  <pageSetup paperSize="9" orientation="portrait"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820A3-AA5D-4DB2-B83E-AFDD77041B03}">
  <sheetPr codeName="Hoja11"/>
  <dimension ref="A1:F30"/>
  <sheetViews>
    <sheetView showGridLines="0" zoomScaleNormal="100" workbookViewId="0"/>
  </sheetViews>
  <sheetFormatPr baseColWidth="10" defaultColWidth="11.42578125" defaultRowHeight="13.5" x14ac:dyDescent="0.3"/>
  <cols>
    <col min="1" max="2" width="11.42578125" style="19"/>
    <col min="3" max="3" width="16.85546875" style="19" customWidth="1"/>
    <col min="4" max="4" width="17.7109375" style="19" customWidth="1"/>
    <col min="5" max="5" width="15.140625" style="19" customWidth="1"/>
    <col min="6" max="6" width="25.42578125" style="19" customWidth="1"/>
    <col min="7" max="16384" width="11.42578125" style="19"/>
  </cols>
  <sheetData>
    <row r="1" spans="1:6" ht="14.25" x14ac:dyDescent="0.3">
      <c r="A1" s="503" t="s">
        <v>23</v>
      </c>
    </row>
    <row r="2" spans="1:6" ht="14.25" x14ac:dyDescent="0.3">
      <c r="A2"/>
      <c r="B2" s="568" t="s">
        <v>843</v>
      </c>
      <c r="C2" s="568"/>
      <c r="D2" s="568"/>
      <c r="E2" s="568"/>
      <c r="F2" s="568"/>
    </row>
    <row r="3" spans="1:6" ht="14.25" x14ac:dyDescent="0.3">
      <c r="A3"/>
      <c r="B3" s="625" t="s">
        <v>1011</v>
      </c>
      <c r="C3" s="625"/>
      <c r="D3" s="625"/>
      <c r="E3" s="625"/>
      <c r="F3" s="625"/>
    </row>
    <row r="4" spans="1:6" ht="14.25" x14ac:dyDescent="0.3">
      <c r="A4"/>
      <c r="B4" s="625"/>
      <c r="C4" s="625"/>
      <c r="D4" s="625"/>
      <c r="E4" s="625"/>
      <c r="F4" s="625"/>
    </row>
    <row r="5" spans="1:6" ht="15" thickBot="1" x14ac:dyDescent="0.35">
      <c r="A5"/>
    </row>
    <row r="6" spans="1:6" ht="15" thickBot="1" x14ac:dyDescent="0.35">
      <c r="A6"/>
      <c r="B6" s="470" t="s">
        <v>649</v>
      </c>
      <c r="C6" s="627" t="s">
        <v>650</v>
      </c>
      <c r="D6" s="628"/>
      <c r="E6" s="471" t="s">
        <v>649</v>
      </c>
      <c r="F6" s="471" t="s">
        <v>650</v>
      </c>
    </row>
    <row r="7" spans="1:6" ht="15" thickBot="1" x14ac:dyDescent="0.35">
      <c r="A7"/>
      <c r="B7" s="472" t="s">
        <v>88</v>
      </c>
      <c r="C7" s="622" t="s">
        <v>651</v>
      </c>
      <c r="D7" s="623"/>
      <c r="E7" s="474" t="s">
        <v>87</v>
      </c>
      <c r="F7" s="475" t="s">
        <v>652</v>
      </c>
    </row>
    <row r="8" spans="1:6" ht="15" thickBot="1" x14ac:dyDescent="0.35">
      <c r="A8"/>
      <c r="B8" s="618" t="s">
        <v>89</v>
      </c>
      <c r="C8" s="620" t="s">
        <v>653</v>
      </c>
      <c r="D8" s="476" t="s">
        <v>654</v>
      </c>
      <c r="E8" s="477" t="s">
        <v>99</v>
      </c>
      <c r="F8" s="629" t="s">
        <v>656</v>
      </c>
    </row>
    <row r="9" spans="1:6" ht="29.25" thickBot="1" x14ac:dyDescent="0.35">
      <c r="A9"/>
      <c r="B9" s="624"/>
      <c r="C9" s="626"/>
      <c r="D9" s="476" t="s">
        <v>657</v>
      </c>
      <c r="E9" s="477" t="s">
        <v>655</v>
      </c>
      <c r="F9" s="630"/>
    </row>
    <row r="10" spans="1:6" ht="15" thickBot="1" x14ac:dyDescent="0.35">
      <c r="A10"/>
      <c r="B10" s="472" t="s">
        <v>93</v>
      </c>
      <c r="C10" s="622" t="s">
        <v>658</v>
      </c>
      <c r="D10" s="623"/>
      <c r="E10" s="478"/>
      <c r="F10" s="475" t="s">
        <v>659</v>
      </c>
    </row>
    <row r="11" spans="1:6" ht="29.25" thickBot="1" x14ac:dyDescent="0.35">
      <c r="A11"/>
      <c r="B11" s="472" t="s">
        <v>97</v>
      </c>
      <c r="C11" s="622" t="s">
        <v>660</v>
      </c>
      <c r="D11" s="623"/>
      <c r="E11" s="478"/>
      <c r="F11" s="475" t="s">
        <v>661</v>
      </c>
    </row>
    <row r="12" spans="1:6" ht="15" thickBot="1" x14ac:dyDescent="0.35">
      <c r="A12"/>
      <c r="B12" s="472" t="s">
        <v>106</v>
      </c>
      <c r="C12" s="622" t="s">
        <v>662</v>
      </c>
      <c r="D12" s="623"/>
      <c r="E12" s="478"/>
      <c r="F12" s="475" t="s">
        <v>663</v>
      </c>
    </row>
    <row r="13" spans="1:6" ht="15" thickBot="1" x14ac:dyDescent="0.35">
      <c r="A13"/>
      <c r="B13" s="472" t="s">
        <v>94</v>
      </c>
      <c r="C13" s="622" t="s">
        <v>664</v>
      </c>
      <c r="D13" s="623"/>
      <c r="E13" s="478"/>
      <c r="F13" s="475" t="s">
        <v>665</v>
      </c>
    </row>
    <row r="14" spans="1:6" ht="15" thickBot="1" x14ac:dyDescent="0.35">
      <c r="A14"/>
      <c r="B14" s="618" t="s">
        <v>666</v>
      </c>
      <c r="C14" s="622" t="s">
        <v>667</v>
      </c>
      <c r="D14" s="623"/>
      <c r="E14" s="473"/>
      <c r="F14" s="475" t="s">
        <v>668</v>
      </c>
    </row>
    <row r="15" spans="1:6" ht="15" thickBot="1" x14ac:dyDescent="0.35">
      <c r="A15"/>
      <c r="B15" s="624"/>
      <c r="C15" s="622" t="s">
        <v>669</v>
      </c>
      <c r="D15" s="623"/>
      <c r="E15" s="474" t="s">
        <v>98</v>
      </c>
      <c r="F15" s="475" t="s">
        <v>670</v>
      </c>
    </row>
    <row r="16" spans="1:6" ht="29.25" thickBot="1" x14ac:dyDescent="0.35">
      <c r="A16"/>
      <c r="B16" s="472" t="s">
        <v>90</v>
      </c>
      <c r="C16" s="622" t="s">
        <v>671</v>
      </c>
      <c r="D16" s="623"/>
      <c r="E16" s="474" t="s">
        <v>672</v>
      </c>
      <c r="F16" s="475" t="s">
        <v>673</v>
      </c>
    </row>
    <row r="17" spans="1:6" ht="43.5" thickBot="1" x14ac:dyDescent="0.35">
      <c r="A17"/>
      <c r="B17" s="472" t="s">
        <v>92</v>
      </c>
      <c r="C17" s="622" t="s">
        <v>674</v>
      </c>
      <c r="D17" s="623"/>
      <c r="E17" s="474" t="s">
        <v>107</v>
      </c>
      <c r="F17" s="475" t="s">
        <v>675</v>
      </c>
    </row>
    <row r="18" spans="1:6" ht="29.25" thickBot="1" x14ac:dyDescent="0.35">
      <c r="A18"/>
      <c r="B18" s="618" t="s">
        <v>91</v>
      </c>
      <c r="C18" s="620" t="s">
        <v>676</v>
      </c>
      <c r="D18" s="476" t="s">
        <v>91</v>
      </c>
      <c r="E18" s="474" t="s">
        <v>226</v>
      </c>
      <c r="F18" s="475" t="s">
        <v>677</v>
      </c>
    </row>
    <row r="19" spans="1:6" ht="29.25" thickBot="1" x14ac:dyDescent="0.35">
      <c r="A19"/>
      <c r="B19" s="624"/>
      <c r="C19" s="626"/>
      <c r="D19" s="476" t="s">
        <v>678</v>
      </c>
      <c r="E19" s="474" t="s">
        <v>105</v>
      </c>
      <c r="F19" s="475" t="s">
        <v>679</v>
      </c>
    </row>
    <row r="20" spans="1:6" ht="29.25" thickBot="1" x14ac:dyDescent="0.35">
      <c r="A20"/>
      <c r="B20" s="618" t="s">
        <v>96</v>
      </c>
      <c r="C20" s="620" t="s">
        <v>676</v>
      </c>
      <c r="D20" s="476" t="s">
        <v>96</v>
      </c>
      <c r="E20" s="474" t="s">
        <v>227</v>
      </c>
      <c r="F20" s="475" t="s">
        <v>680</v>
      </c>
    </row>
    <row r="21" spans="1:6" ht="29.25" thickBot="1" x14ac:dyDescent="0.35">
      <c r="A21"/>
      <c r="B21" s="619"/>
      <c r="C21" s="621"/>
      <c r="D21" s="479" t="s">
        <v>681</v>
      </c>
      <c r="E21" s="480" t="s">
        <v>228</v>
      </c>
      <c r="F21" s="481" t="s">
        <v>682</v>
      </c>
    </row>
    <row r="22" spans="1:6" ht="14.25" x14ac:dyDescent="0.3">
      <c r="A22"/>
    </row>
    <row r="23" spans="1:6" ht="14.25" x14ac:dyDescent="0.3">
      <c r="A23"/>
    </row>
    <row r="24" spans="1:6" ht="14.25" x14ac:dyDescent="0.3">
      <c r="A24"/>
    </row>
    <row r="25" spans="1:6" ht="14.25" x14ac:dyDescent="0.3">
      <c r="A25"/>
    </row>
    <row r="26" spans="1:6" ht="14.25" x14ac:dyDescent="0.3">
      <c r="A26"/>
    </row>
    <row r="27" spans="1:6" ht="14.25" x14ac:dyDescent="0.3">
      <c r="A27"/>
    </row>
    <row r="28" spans="1:6" ht="14.25" x14ac:dyDescent="0.3">
      <c r="A28"/>
    </row>
    <row r="29" spans="1:6" ht="14.25" x14ac:dyDescent="0.3">
      <c r="A29"/>
    </row>
    <row r="30" spans="1:6" ht="14.25" x14ac:dyDescent="0.3">
      <c r="A30"/>
    </row>
  </sheetData>
  <mergeCells count="20">
    <mergeCell ref="B2:F2"/>
    <mergeCell ref="B3:F4"/>
    <mergeCell ref="C16:D16"/>
    <mergeCell ref="C17:D17"/>
    <mergeCell ref="B18:B19"/>
    <mergeCell ref="C18:C19"/>
    <mergeCell ref="C6:D6"/>
    <mergeCell ref="C7:D7"/>
    <mergeCell ref="B8:B9"/>
    <mergeCell ref="C8:C9"/>
    <mergeCell ref="F8:F9"/>
    <mergeCell ref="C10:D10"/>
    <mergeCell ref="B20:B21"/>
    <mergeCell ref="C20:C21"/>
    <mergeCell ref="C11:D11"/>
    <mergeCell ref="C12:D12"/>
    <mergeCell ref="C13:D13"/>
    <mergeCell ref="B14:B15"/>
    <mergeCell ref="C14:D14"/>
    <mergeCell ref="C15:D15"/>
  </mergeCells>
  <hyperlinks>
    <hyperlink ref="A1" location="ÍNDICE!A1" display="ÍNDICE" xr:uid="{9F6425D2-9703-4161-A47D-016FC1B9C268}"/>
  </hyperlinks>
  <pageMargins left="0.7" right="0.7" top="0.75" bottom="0.75" header="0.3" footer="0.3"/>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DD4EA-67A8-4925-9DD0-74F3D4DB01B7}">
  <sheetPr codeName="Hoja65"/>
  <dimension ref="A1:G31"/>
  <sheetViews>
    <sheetView showGridLines="0" zoomScaleNormal="100" workbookViewId="0"/>
  </sheetViews>
  <sheetFormatPr baseColWidth="10" defaultColWidth="11.42578125" defaultRowHeight="14.25" x14ac:dyDescent="0.3"/>
  <cols>
    <col min="2" max="2" width="90.7109375" style="19" customWidth="1"/>
    <col min="3" max="3" width="11.42578125" style="19"/>
    <col min="4" max="4" width="18.28515625" style="19" customWidth="1"/>
    <col min="5" max="5" width="21.28515625" style="19" customWidth="1"/>
    <col min="6" max="16384" width="11.42578125" style="19"/>
  </cols>
  <sheetData>
    <row r="1" spans="1:7" ht="15" customHeight="1" x14ac:dyDescent="0.3">
      <c r="A1" s="503" t="s">
        <v>23</v>
      </c>
    </row>
    <row r="2" spans="1:7" ht="27" x14ac:dyDescent="0.3">
      <c r="B2" s="16" t="s">
        <v>898</v>
      </c>
      <c r="D2" s="437"/>
      <c r="E2" s="437"/>
      <c r="F2" s="437"/>
      <c r="G2" s="437"/>
    </row>
    <row r="3" spans="1:7" x14ac:dyDescent="0.3">
      <c r="B3" s="341" t="s">
        <v>1045</v>
      </c>
    </row>
    <row r="4" spans="1:7" ht="71.25" x14ac:dyDescent="0.3">
      <c r="B4" s="341" t="s">
        <v>760</v>
      </c>
    </row>
    <row r="5" spans="1:7" ht="27" x14ac:dyDescent="0.3">
      <c r="D5" s="413" t="s">
        <v>26</v>
      </c>
      <c r="E5" s="413" t="s">
        <v>84</v>
      </c>
    </row>
    <row r="6" spans="1:7" x14ac:dyDescent="0.3">
      <c r="D6" s="387">
        <v>2002</v>
      </c>
      <c r="E6" s="388">
        <f>(7540000/(10^3))/(10^3)</f>
        <v>7.54</v>
      </c>
    </row>
    <row r="7" spans="1:7" x14ac:dyDescent="0.3">
      <c r="D7" s="387">
        <f>D6+1</f>
        <v>2003</v>
      </c>
      <c r="E7" s="388">
        <f>(5765000/(10^3))/(10^3)</f>
        <v>5.7649999999999997</v>
      </c>
    </row>
    <row r="8" spans="1:7" x14ac:dyDescent="0.3">
      <c r="D8" s="387">
        <f t="shared" ref="D8:D26" si="0">D7+1</f>
        <v>2004</v>
      </c>
      <c r="E8" s="388">
        <f>(2525000/(10^3))/(10^3)</f>
        <v>2.5249999999999999</v>
      </c>
    </row>
    <row r="9" spans="1:7" x14ac:dyDescent="0.3">
      <c r="D9" s="387">
        <f t="shared" si="0"/>
        <v>2005</v>
      </c>
      <c r="E9" s="388">
        <f>(2605000/(10^3))/(10^3)</f>
        <v>2.605</v>
      </c>
    </row>
    <row r="10" spans="1:7" x14ac:dyDescent="0.3">
      <c r="D10" s="387">
        <f t="shared" si="0"/>
        <v>2006</v>
      </c>
      <c r="E10" s="388">
        <f>(5295000/(10^3))/(10^3)</f>
        <v>5.2949999999999999</v>
      </c>
    </row>
    <row r="11" spans="1:7" x14ac:dyDescent="0.3">
      <c r="D11" s="387">
        <f t="shared" si="0"/>
        <v>2007</v>
      </c>
      <c r="E11" s="388">
        <f>(9720000/(10^3))/(10^3)</f>
        <v>9.7200000000000006</v>
      </c>
    </row>
    <row r="12" spans="1:7" x14ac:dyDescent="0.3">
      <c r="D12" s="387">
        <f t="shared" si="0"/>
        <v>2008</v>
      </c>
      <c r="E12" s="388">
        <f>(3140000/(10^3))/(10^3)</f>
        <v>3.14</v>
      </c>
    </row>
    <row r="13" spans="1:7" x14ac:dyDescent="0.3">
      <c r="B13" s="23"/>
      <c r="D13" s="387">
        <f t="shared" si="0"/>
        <v>2009</v>
      </c>
      <c r="E13" s="388">
        <f>(730000/(10^3))/(10^3)</f>
        <v>0.73</v>
      </c>
    </row>
    <row r="14" spans="1:7" x14ac:dyDescent="0.3">
      <c r="D14" s="387">
        <f t="shared" si="0"/>
        <v>2010</v>
      </c>
      <c r="E14" s="388">
        <f>(2185000/(10^3))/(10^3)</f>
        <v>2.1850000000000001</v>
      </c>
    </row>
    <row r="15" spans="1:7" x14ac:dyDescent="0.3">
      <c r="D15" s="387">
        <f t="shared" si="0"/>
        <v>2011</v>
      </c>
      <c r="E15" s="388">
        <f>(0/(10^3))/(10^3)</f>
        <v>0</v>
      </c>
    </row>
    <row r="16" spans="1:7" x14ac:dyDescent="0.3">
      <c r="D16" s="387">
        <f t="shared" si="0"/>
        <v>2012</v>
      </c>
      <c r="E16" s="388">
        <f>(505000/(10^3))/(10^3)</f>
        <v>0.505</v>
      </c>
    </row>
    <row r="17" spans="2:5" x14ac:dyDescent="0.3">
      <c r="D17" s="387">
        <f t="shared" si="0"/>
        <v>2013</v>
      </c>
      <c r="E17" s="388">
        <f>(932525/(10^3))/(10^3)</f>
        <v>0.93252499999999994</v>
      </c>
    </row>
    <row r="18" spans="2:5" x14ac:dyDescent="0.3">
      <c r="D18" s="387">
        <f t="shared" si="0"/>
        <v>2014</v>
      </c>
      <c r="E18" s="388">
        <f>(3214052/(10^3))/(10^3)</f>
        <v>3.2140520000000001</v>
      </c>
    </row>
    <row r="19" spans="2:5" x14ac:dyDescent="0.3">
      <c r="D19" s="387">
        <f t="shared" si="0"/>
        <v>2015</v>
      </c>
      <c r="E19" s="388">
        <f>(643821/(10^3))/(10^3)</f>
        <v>0.64382099999999998</v>
      </c>
    </row>
    <row r="20" spans="2:5" x14ac:dyDescent="0.3">
      <c r="D20" s="387">
        <f t="shared" si="0"/>
        <v>2016</v>
      </c>
      <c r="E20" s="388">
        <f>(0/(10^3))/(10^3)</f>
        <v>0</v>
      </c>
    </row>
    <row r="21" spans="2:5" x14ac:dyDescent="0.3">
      <c r="D21" s="387">
        <f t="shared" si="0"/>
        <v>2017</v>
      </c>
      <c r="E21" s="388">
        <f>(3501450/(10^3))/(10^3)</f>
        <v>3.5014499999999997</v>
      </c>
    </row>
    <row r="22" spans="2:5" x14ac:dyDescent="0.3">
      <c r="B22" s="25"/>
      <c r="D22" s="387">
        <f t="shared" si="0"/>
        <v>2018</v>
      </c>
      <c r="E22" s="388">
        <f>((1552066+9631450)/(10^3))/(10^3)</f>
        <v>11.183515999999999</v>
      </c>
    </row>
    <row r="23" spans="2:5" x14ac:dyDescent="0.3">
      <c r="D23" s="387">
        <f t="shared" si="0"/>
        <v>2019</v>
      </c>
      <c r="E23" s="388">
        <f>(14537464/(10^3))/(10^3)</f>
        <v>14.537464</v>
      </c>
    </row>
    <row r="24" spans="2:5" x14ac:dyDescent="0.3">
      <c r="D24" s="387">
        <f t="shared" si="0"/>
        <v>2020</v>
      </c>
      <c r="E24" s="388">
        <f>(10245139/(10^3))/(10^3)</f>
        <v>10.245139</v>
      </c>
    </row>
    <row r="25" spans="2:5" x14ac:dyDescent="0.3">
      <c r="D25" s="387">
        <f t="shared" si="0"/>
        <v>2021</v>
      </c>
      <c r="E25" s="388">
        <f>(10126239/(10^3))/(10^3)</f>
        <v>10.126239</v>
      </c>
    </row>
    <row r="26" spans="2:5" x14ac:dyDescent="0.3">
      <c r="B26" s="26"/>
      <c r="D26" s="372">
        <f t="shared" si="0"/>
        <v>2022</v>
      </c>
      <c r="E26" s="386">
        <f>(4029719/(10^3))/(10^3)</f>
        <v>4.0297190000000001</v>
      </c>
    </row>
    <row r="27" spans="2:5" x14ac:dyDescent="0.3">
      <c r="B27" s="27"/>
      <c r="E27" s="24"/>
    </row>
    <row r="28" spans="2:5" x14ac:dyDescent="0.3">
      <c r="E28" s="24"/>
    </row>
    <row r="29" spans="2:5" x14ac:dyDescent="0.3">
      <c r="E29" s="24"/>
    </row>
    <row r="30" spans="2:5" x14ac:dyDescent="0.3">
      <c r="E30" s="24"/>
    </row>
    <row r="31" spans="2:5" x14ac:dyDescent="0.3">
      <c r="E31" s="24"/>
    </row>
  </sheetData>
  <conditionalFormatting sqref="D6:E26">
    <cfRule type="containsText" dxfId="133" priority="3" operator="containsText" text="Extremadura">
      <formula>NOT(ISERROR(SEARCH("Extremadura",D6)))</formula>
    </cfRule>
    <cfRule type="containsText" dxfId="132" priority="4" operator="containsText" text="Total">
      <formula>NOT(ISERROR(SEARCH("Total",D6)))</formula>
    </cfRule>
  </conditionalFormatting>
  <conditionalFormatting sqref="E6:E26">
    <cfRule type="expression" dxfId="131" priority="1">
      <formula>$C9="Extremadura"</formula>
    </cfRule>
    <cfRule type="expression" dxfId="130" priority="2">
      <formula>$C9="Total"</formula>
    </cfRule>
  </conditionalFormatting>
  <hyperlinks>
    <hyperlink ref="A1" location="ÍNDICE!A1" display="ÍNDICE" xr:uid="{1E0DDD36-025A-4651-85AB-30E975504846}"/>
  </hyperlinks>
  <pageMargins left="0.7" right="0.7" top="0.75" bottom="0.75" header="0.3" footer="0.3"/>
  <pageSetup paperSize="9" orientation="portrait" r:id="rId1"/>
  <drawing r:id="rId2"/>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AE6A2-258D-44FF-98B3-59A1816F04B4}">
  <sheetPr codeName="Hoja82"/>
  <dimension ref="A1:G34"/>
  <sheetViews>
    <sheetView showGridLines="0" zoomScaleNormal="100" workbookViewId="0"/>
  </sheetViews>
  <sheetFormatPr baseColWidth="10" defaultColWidth="11.42578125" defaultRowHeight="13.5" x14ac:dyDescent="0.3"/>
  <cols>
    <col min="1" max="1" width="11.42578125" style="19"/>
    <col min="2" max="2" width="90.7109375" style="19" customWidth="1"/>
    <col min="3" max="3" width="11.42578125" style="19"/>
    <col min="4" max="4" width="18.28515625" style="19" bestFit="1" customWidth="1"/>
    <col min="5" max="5" width="16.28515625" style="19" customWidth="1"/>
    <col min="6" max="6" width="15.7109375" style="19" customWidth="1"/>
    <col min="7" max="16384" width="11.42578125" style="19"/>
  </cols>
  <sheetData>
    <row r="1" spans="1:7" ht="15" customHeight="1" x14ac:dyDescent="0.3">
      <c r="A1" s="503" t="s">
        <v>23</v>
      </c>
    </row>
    <row r="2" spans="1:7" ht="27" x14ac:dyDescent="0.3">
      <c r="B2" s="16" t="s">
        <v>899</v>
      </c>
      <c r="C2"/>
      <c r="D2" s="437"/>
      <c r="E2" s="437"/>
      <c r="F2" s="437"/>
      <c r="G2" s="437"/>
    </row>
    <row r="3" spans="1:7" ht="28.5" x14ac:dyDescent="0.3">
      <c r="B3" s="341" t="s">
        <v>1046</v>
      </c>
    </row>
    <row r="4" spans="1:7" ht="71.25" x14ac:dyDescent="0.3">
      <c r="B4" s="341" t="s">
        <v>760</v>
      </c>
    </row>
    <row r="5" spans="1:7" ht="40.5" x14ac:dyDescent="0.3">
      <c r="D5" s="413" t="s">
        <v>765</v>
      </c>
      <c r="E5" s="413" t="s">
        <v>83</v>
      </c>
      <c r="F5" s="413" t="s">
        <v>118</v>
      </c>
    </row>
    <row r="6" spans="1:7" ht="14.25" x14ac:dyDescent="0.3">
      <c r="A6" s="20"/>
      <c r="D6" s="387" t="s">
        <v>109</v>
      </c>
      <c r="E6" s="393">
        <f>F6/$F$15</f>
        <v>0.39087197548766717</v>
      </c>
      <c r="F6" s="388">
        <f>38471154/(10^6)</f>
        <v>38.471153999999999</v>
      </c>
      <c r="G6" s="35"/>
    </row>
    <row r="7" spans="1:7" ht="14.25" x14ac:dyDescent="0.3">
      <c r="A7" s="20"/>
      <c r="D7" s="387" t="s">
        <v>110</v>
      </c>
      <c r="E7" s="393">
        <f t="shared" ref="E7:E14" si="0">F7/$F$15</f>
        <v>0.15845467451130402</v>
      </c>
      <c r="F7" s="388">
        <f>15595731/(10^6)</f>
        <v>15.595731000000001</v>
      </c>
      <c r="G7" s="18"/>
    </row>
    <row r="8" spans="1:7" ht="14.25" x14ac:dyDescent="0.3">
      <c r="D8" s="387" t="s">
        <v>111</v>
      </c>
      <c r="E8" s="393">
        <f t="shared" si="0"/>
        <v>0.19478301642613824</v>
      </c>
      <c r="F8" s="388">
        <f>19171309/(10^6)</f>
        <v>19.171309000000001</v>
      </c>
      <c r="G8" s="18"/>
    </row>
    <row r="9" spans="1:7" ht="14.25" x14ac:dyDescent="0.3">
      <c r="D9" s="387" t="s">
        <v>112</v>
      </c>
      <c r="E9" s="393">
        <f t="shared" si="0"/>
        <v>0.1036780742080749</v>
      </c>
      <c r="F9" s="388">
        <f>10204403/(10^6)</f>
        <v>10.204402999999999</v>
      </c>
      <c r="G9" s="18"/>
    </row>
    <row r="10" spans="1:7" ht="14.25" x14ac:dyDescent="0.3">
      <c r="D10" s="387" t="s">
        <v>113</v>
      </c>
      <c r="E10" s="393">
        <f t="shared" si="0"/>
        <v>1.6635721446792533E-2</v>
      </c>
      <c r="F10" s="388">
        <f>1637353/(10^6)</f>
        <v>1.6373530000000001</v>
      </c>
    </row>
    <row r="11" spans="1:7" ht="14.25" x14ac:dyDescent="0.3">
      <c r="D11" s="387" t="s">
        <v>114</v>
      </c>
      <c r="E11" s="393">
        <f t="shared" si="0"/>
        <v>5.3901589476339211E-2</v>
      </c>
      <c r="F11" s="388">
        <f>5305206/(10^6)</f>
        <v>5.3052060000000001</v>
      </c>
    </row>
    <row r="12" spans="1:7" ht="14.25" x14ac:dyDescent="0.3">
      <c r="D12" s="387" t="s">
        <v>115</v>
      </c>
      <c r="E12" s="393">
        <f t="shared" si="0"/>
        <v>2.1861605295663632E-2</v>
      </c>
      <c r="F12" s="388">
        <f>2151705/(10^6)</f>
        <v>2.1517050000000002</v>
      </c>
    </row>
    <row r="13" spans="1:7" ht="14.25" x14ac:dyDescent="0.3">
      <c r="B13" s="23"/>
      <c r="D13" s="387" t="s">
        <v>116</v>
      </c>
      <c r="E13" s="393">
        <f t="shared" si="0"/>
        <v>5.2756725562407708E-2</v>
      </c>
      <c r="F13" s="388">
        <f>5192524/(10^6)</f>
        <v>5.1925239999999997</v>
      </c>
    </row>
    <row r="14" spans="1:7" ht="14.25" x14ac:dyDescent="0.3">
      <c r="D14" s="387" t="s">
        <v>119</v>
      </c>
      <c r="E14" s="393">
        <f t="shared" si="0"/>
        <v>7.0566175856124408E-3</v>
      </c>
      <c r="F14" s="388">
        <f>694540/(10^6)</f>
        <v>0.69454000000000005</v>
      </c>
    </row>
    <row r="15" spans="1:7" ht="14.25" x14ac:dyDescent="0.3">
      <c r="D15" s="372" t="s">
        <v>100</v>
      </c>
      <c r="E15" s="384">
        <f>SUM(E6:E13)</f>
        <v>0.9929433824143874</v>
      </c>
      <c r="F15" s="386">
        <f>SUM(F6:F14)</f>
        <v>98.423925000000011</v>
      </c>
    </row>
    <row r="16" spans="1:7" ht="14.25" x14ac:dyDescent="0.3">
      <c r="D16" s="21"/>
      <c r="E16" s="22"/>
    </row>
    <row r="17" spans="2:5" ht="14.25" x14ac:dyDescent="0.3">
      <c r="D17" s="21"/>
      <c r="E17" s="22"/>
    </row>
    <row r="18" spans="2:5" ht="14.25" x14ac:dyDescent="0.3">
      <c r="E18" s="24"/>
    </row>
    <row r="19" spans="2:5" ht="14.25" x14ac:dyDescent="0.3">
      <c r="E19" s="24"/>
    </row>
    <row r="20" spans="2:5" ht="14.25" x14ac:dyDescent="0.3">
      <c r="E20" s="24"/>
    </row>
    <row r="21" spans="2:5" ht="14.25" x14ac:dyDescent="0.3">
      <c r="E21" s="24"/>
    </row>
    <row r="23" spans="2:5" x14ac:dyDescent="0.3">
      <c r="B23" s="25"/>
    </row>
    <row r="27" spans="2:5" x14ac:dyDescent="0.3">
      <c r="B27" s="26"/>
    </row>
    <row r="28" spans="2:5" x14ac:dyDescent="0.3">
      <c r="B28" s="27"/>
    </row>
    <row r="34" spans="2:2" x14ac:dyDescent="0.3">
      <c r="B34" s="19" t="s">
        <v>463</v>
      </c>
    </row>
  </sheetData>
  <conditionalFormatting sqref="D6:F15">
    <cfRule type="containsText" dxfId="129" priority="3" operator="containsText" text="Extremadura">
      <formula>NOT(ISERROR(SEARCH("Extremadura",D6)))</formula>
    </cfRule>
    <cfRule type="containsText" dxfId="128" priority="4" operator="containsText" text="Total">
      <formula>NOT(ISERROR(SEARCH("Total",D6)))</formula>
    </cfRule>
  </conditionalFormatting>
  <conditionalFormatting sqref="E6:F15">
    <cfRule type="expression" dxfId="127" priority="1">
      <formula>$C9="Extremadura"</formula>
    </cfRule>
    <cfRule type="expression" dxfId="126" priority="2">
      <formula>$C9="Total"</formula>
    </cfRule>
  </conditionalFormatting>
  <hyperlinks>
    <hyperlink ref="A1" location="ÍNDICE!A1" display="ÍNDICE" xr:uid="{0AD6CBCD-5038-4F58-87CF-544D2956CA6F}"/>
  </hyperlinks>
  <pageMargins left="0.7" right="0.7" top="0.75" bottom="0.75" header="0.3" footer="0.3"/>
  <pageSetup paperSize="9" orientation="portrait" r:id="rId1"/>
  <drawing r:id="rId2"/>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4CB7B-B597-4A36-8002-EF39A29E79E4}">
  <sheetPr codeName="Hoja83"/>
  <dimension ref="A1:G31"/>
  <sheetViews>
    <sheetView showGridLines="0" zoomScaleNormal="100" workbookViewId="0"/>
  </sheetViews>
  <sheetFormatPr baseColWidth="10" defaultColWidth="11.42578125" defaultRowHeight="13.5" x14ac:dyDescent="0.3"/>
  <cols>
    <col min="1" max="1" width="11.42578125" style="19"/>
    <col min="2" max="2" width="90.7109375" style="19" customWidth="1"/>
    <col min="3" max="3" width="11.42578125" style="19"/>
    <col min="4" max="4" width="43.140625" style="19" customWidth="1"/>
    <col min="5" max="5" width="14.7109375" style="19" customWidth="1"/>
    <col min="6" max="16384" width="11.42578125" style="19"/>
  </cols>
  <sheetData>
    <row r="1" spans="1:7" ht="15" customHeight="1" x14ac:dyDescent="0.3">
      <c r="A1" s="503" t="s">
        <v>23</v>
      </c>
    </row>
    <row r="2" spans="1:7" ht="27" x14ac:dyDescent="0.3">
      <c r="B2" s="442" t="s">
        <v>900</v>
      </c>
      <c r="C2"/>
      <c r="D2" s="437"/>
      <c r="E2" s="437"/>
      <c r="F2" s="437"/>
      <c r="G2" s="437"/>
    </row>
    <row r="3" spans="1:7" ht="14.25" x14ac:dyDescent="0.3">
      <c r="B3" s="341" t="s">
        <v>1045</v>
      </c>
    </row>
    <row r="4" spans="1:7" ht="71.25" x14ac:dyDescent="0.3">
      <c r="B4" s="341" t="s">
        <v>760</v>
      </c>
    </row>
    <row r="5" spans="1:7" ht="27" x14ac:dyDescent="0.3">
      <c r="D5" s="413" t="s">
        <v>773</v>
      </c>
      <c r="E5" s="413" t="s">
        <v>121</v>
      </c>
    </row>
    <row r="6" spans="1:7" ht="27" customHeight="1" x14ac:dyDescent="0.3">
      <c r="A6" s="20"/>
      <c r="D6" s="443" t="s">
        <v>991</v>
      </c>
      <c r="E6" s="393">
        <v>0.90214320349447552</v>
      </c>
    </row>
    <row r="7" spans="1:7" ht="26.45" customHeight="1" x14ac:dyDescent="0.3">
      <c r="A7" s="20"/>
      <c r="D7" s="443" t="s">
        <v>992</v>
      </c>
      <c r="E7" s="393">
        <v>9.7856796505524438E-2</v>
      </c>
    </row>
    <row r="8" spans="1:7" ht="15" customHeight="1" x14ac:dyDescent="0.3">
      <c r="D8" s="372" t="s">
        <v>993</v>
      </c>
      <c r="E8" s="384">
        <v>0</v>
      </c>
    </row>
    <row r="13" spans="1:7" x14ac:dyDescent="0.3">
      <c r="B13" s="23"/>
    </row>
    <row r="22" spans="2:5" ht="39" customHeight="1" x14ac:dyDescent="0.3">
      <c r="B22" s="25"/>
    </row>
    <row r="26" spans="2:5" x14ac:dyDescent="0.3">
      <c r="B26" s="26"/>
    </row>
    <row r="27" spans="2:5" x14ac:dyDescent="0.3">
      <c r="B27" s="27"/>
    </row>
    <row r="28" spans="2:5" ht="14.25" x14ac:dyDescent="0.3">
      <c r="E28" s="24"/>
    </row>
    <row r="29" spans="2:5" ht="14.25" x14ac:dyDescent="0.3">
      <c r="E29" s="24"/>
    </row>
    <row r="30" spans="2:5" ht="14.25" x14ac:dyDescent="0.3">
      <c r="E30" s="24"/>
    </row>
    <row r="31" spans="2:5" ht="14.25" x14ac:dyDescent="0.3">
      <c r="E31" s="24"/>
    </row>
  </sheetData>
  <conditionalFormatting sqref="D6:E8">
    <cfRule type="containsText" dxfId="125" priority="3" operator="containsText" text="Extremadura">
      <formula>NOT(ISERROR(SEARCH("Extremadura",D6)))</formula>
    </cfRule>
    <cfRule type="containsText" dxfId="124" priority="4" operator="containsText" text="Total">
      <formula>NOT(ISERROR(SEARCH("Total",D6)))</formula>
    </cfRule>
  </conditionalFormatting>
  <conditionalFormatting sqref="E6:E8">
    <cfRule type="expression" dxfId="123" priority="1">
      <formula>$C9="Extremadura"</formula>
    </cfRule>
    <cfRule type="expression" dxfId="122" priority="2">
      <formula>$C9="Total"</formula>
    </cfRule>
  </conditionalFormatting>
  <hyperlinks>
    <hyperlink ref="A1" location="ÍNDICE!A1" display="ÍNDICE" xr:uid="{E018D1F4-AC60-448D-9FCA-90706D877604}"/>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BD501F-B4B2-46D8-A61C-8DC9C531F50E}">
  <sheetPr codeName="Sheet14"/>
  <dimension ref="A1:D4"/>
  <sheetViews>
    <sheetView zoomScaleNormal="100" workbookViewId="0"/>
  </sheetViews>
  <sheetFormatPr baseColWidth="10" defaultColWidth="11.42578125" defaultRowHeight="14.25" x14ac:dyDescent="0.3"/>
  <cols>
    <col min="1" max="1" width="11.42578125" style="51"/>
    <col min="2" max="2" width="127.7109375" style="51" customWidth="1"/>
    <col min="3" max="6" width="11.42578125" style="51" customWidth="1"/>
    <col min="7" max="16384" width="11.42578125" style="51"/>
  </cols>
  <sheetData>
    <row r="1" spans="1:4" s="33" customFormat="1" ht="13.5" x14ac:dyDescent="0.25">
      <c r="A1" s="503" t="s">
        <v>23</v>
      </c>
    </row>
    <row r="2" spans="1:4" s="33" customFormat="1" ht="16.5" x14ac:dyDescent="0.25">
      <c r="B2" s="139" t="s">
        <v>789</v>
      </c>
      <c r="C2" s="48"/>
      <c r="D2" s="48"/>
    </row>
    <row r="3" spans="1:4" x14ac:dyDescent="0.3">
      <c r="B3" s="217" t="s">
        <v>783</v>
      </c>
    </row>
    <row r="4" spans="1:4" x14ac:dyDescent="0.3">
      <c r="B4" s="169"/>
    </row>
  </sheetData>
  <hyperlinks>
    <hyperlink ref="A1" location="ÍNDICE!A1" display="ÍNDICE" xr:uid="{47D5F37F-F325-45FC-929C-E8540A865E24}"/>
  </hyperlinks>
  <pageMargins left="0.7" right="0.7" top="0.75" bottom="0.75" header="0.3" footer="0.3"/>
  <pageSetup paperSize="9" orientation="portrait" r:id="rId1"/>
  <drawing r:id="rId2"/>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7E62C-D1F0-4663-B82E-5B5E7EEB821B}">
  <sheetPr codeName="Hoja44"/>
  <dimension ref="A1:G29"/>
  <sheetViews>
    <sheetView showGridLines="0" zoomScaleNormal="100" workbookViewId="0"/>
  </sheetViews>
  <sheetFormatPr baseColWidth="10" defaultColWidth="11.42578125" defaultRowHeight="13.5" x14ac:dyDescent="0.3"/>
  <cols>
    <col min="1" max="1" width="11.42578125" style="521"/>
    <col min="2" max="2" width="90.5703125" style="521" customWidth="1"/>
    <col min="3" max="7" width="14.85546875" style="521" customWidth="1"/>
    <col min="8" max="16384" width="11.42578125" style="521"/>
  </cols>
  <sheetData>
    <row r="1" spans="1:7" ht="15" customHeight="1" x14ac:dyDescent="0.3">
      <c r="A1" s="503" t="s">
        <v>23</v>
      </c>
    </row>
    <row r="2" spans="1:7" ht="27" x14ac:dyDescent="0.3">
      <c r="A2" s="520"/>
      <c r="B2" s="16" t="s">
        <v>901</v>
      </c>
    </row>
    <row r="3" spans="1:7" ht="14.25" x14ac:dyDescent="0.3">
      <c r="B3" s="341" t="s">
        <v>1044</v>
      </c>
    </row>
    <row r="4" spans="1:7" ht="28.5" x14ac:dyDescent="0.3">
      <c r="B4" s="341" t="s">
        <v>844</v>
      </c>
    </row>
    <row r="5" spans="1:7" ht="26.25" customHeight="1" x14ac:dyDescent="0.3">
      <c r="B5" s="521" t="s">
        <v>1070</v>
      </c>
      <c r="D5" s="413" t="s">
        <v>20</v>
      </c>
      <c r="E5" s="413">
        <v>2010</v>
      </c>
      <c r="F5" s="413">
        <v>2020</v>
      </c>
      <c r="G5" s="413" t="s">
        <v>774</v>
      </c>
    </row>
    <row r="6" spans="1:7" ht="14.25" x14ac:dyDescent="0.3">
      <c r="D6" s="365" t="s">
        <v>65</v>
      </c>
      <c r="E6" s="401">
        <v>128.32418742085267</v>
      </c>
      <c r="F6" s="401">
        <v>138.95917859685539</v>
      </c>
      <c r="G6" s="393">
        <f t="shared" ref="G6:G23" si="0">F6/E6-1</f>
        <v>8.2875967420889651E-2</v>
      </c>
    </row>
    <row r="7" spans="1:7" ht="14.25" x14ac:dyDescent="0.3">
      <c r="A7" s="522"/>
      <c r="D7" s="365" t="s">
        <v>76</v>
      </c>
      <c r="E7" s="401">
        <v>146.78038651850744</v>
      </c>
      <c r="F7" s="401">
        <v>152.06180652359816</v>
      </c>
      <c r="G7" s="393">
        <f t="shared" si="0"/>
        <v>3.5981782923188987E-2</v>
      </c>
    </row>
    <row r="8" spans="1:7" ht="14.25" x14ac:dyDescent="0.3">
      <c r="A8" s="522"/>
      <c r="D8" s="365" t="s">
        <v>75</v>
      </c>
      <c r="E8" s="401">
        <v>150.04225911557495</v>
      </c>
      <c r="F8" s="401">
        <v>178.86655078540019</v>
      </c>
      <c r="G8" s="393">
        <f t="shared" si="0"/>
        <v>0.1921078224210313</v>
      </c>
    </row>
    <row r="9" spans="1:7" ht="14.25" x14ac:dyDescent="0.3">
      <c r="D9" s="365" t="s">
        <v>68</v>
      </c>
      <c r="E9" s="401">
        <v>151.16496201381827</v>
      </c>
      <c r="F9" s="401">
        <v>184.61526245474778</v>
      </c>
      <c r="G9" s="393">
        <f t="shared" si="0"/>
        <v>0.22128342438158222</v>
      </c>
    </row>
    <row r="10" spans="1:7" ht="14.25" x14ac:dyDescent="0.3">
      <c r="D10" s="365" t="s">
        <v>74</v>
      </c>
      <c r="E10" s="401">
        <v>160.48947401463002</v>
      </c>
      <c r="F10" s="401">
        <v>257.35861820481335</v>
      </c>
      <c r="G10" s="393">
        <f t="shared" si="0"/>
        <v>0.60358565435483236</v>
      </c>
    </row>
    <row r="11" spans="1:7" ht="14.25" x14ac:dyDescent="0.3">
      <c r="D11" s="365" t="s">
        <v>79</v>
      </c>
      <c r="E11" s="401">
        <v>172.79061802683023</v>
      </c>
      <c r="F11" s="401">
        <v>191.3010952393314</v>
      </c>
      <c r="G11" s="393">
        <f t="shared" si="0"/>
        <v>0.10712663351679752</v>
      </c>
    </row>
    <row r="12" spans="1:7" ht="14.25" x14ac:dyDescent="0.3">
      <c r="D12" s="365" t="s">
        <v>596</v>
      </c>
      <c r="E12" s="401">
        <v>175.1862148378755</v>
      </c>
      <c r="F12" s="401">
        <v>206.61403038663525</v>
      </c>
      <c r="G12" s="393">
        <f t="shared" si="0"/>
        <v>0.17939662420267677</v>
      </c>
    </row>
    <row r="13" spans="1:7" ht="14.25" x14ac:dyDescent="0.3">
      <c r="D13" s="365" t="s">
        <v>67</v>
      </c>
      <c r="E13" s="401">
        <v>177.82712855551551</v>
      </c>
      <c r="F13" s="401">
        <v>216.91189046918419</v>
      </c>
      <c r="G13" s="393">
        <f t="shared" si="0"/>
        <v>0.21979077225816468</v>
      </c>
    </row>
    <row r="14" spans="1:7" ht="14.25" x14ac:dyDescent="0.3">
      <c r="B14" s="523"/>
      <c r="D14" s="365" t="s">
        <v>81</v>
      </c>
      <c r="E14" s="401">
        <v>181.33082132762624</v>
      </c>
      <c r="F14" s="401">
        <v>193.64972997121373</v>
      </c>
      <c r="G14" s="393">
        <f t="shared" si="0"/>
        <v>6.7936099077882783E-2</v>
      </c>
    </row>
    <row r="15" spans="1:7" ht="14.25" x14ac:dyDescent="0.3">
      <c r="D15" s="365" t="s">
        <v>71</v>
      </c>
      <c r="E15" s="401">
        <v>182.23250391586902</v>
      </c>
      <c r="F15" s="401">
        <v>191.89049928674058</v>
      </c>
      <c r="G15" s="393">
        <f t="shared" si="0"/>
        <v>5.2998203741580374E-2</v>
      </c>
    </row>
    <row r="16" spans="1:7" ht="14.25" x14ac:dyDescent="0.3">
      <c r="D16" s="365" t="s">
        <v>80</v>
      </c>
      <c r="E16" s="401">
        <v>182.63205337195728</v>
      </c>
      <c r="F16" s="401">
        <v>200.59016186345698</v>
      </c>
      <c r="G16" s="393">
        <f t="shared" si="0"/>
        <v>9.8329445242152147E-2</v>
      </c>
    </row>
    <row r="17" spans="2:7" ht="14.25" x14ac:dyDescent="0.3">
      <c r="D17" s="365" t="s">
        <v>70</v>
      </c>
      <c r="E17" s="401">
        <v>190.15939432088254</v>
      </c>
      <c r="F17" s="401">
        <v>243.16950913440166</v>
      </c>
      <c r="G17" s="393">
        <f t="shared" si="0"/>
        <v>0.27876674198944773</v>
      </c>
    </row>
    <row r="18" spans="2:7" ht="14.25" x14ac:dyDescent="0.3">
      <c r="D18" s="365" t="s">
        <v>66</v>
      </c>
      <c r="E18" s="401">
        <v>191.47052979534328</v>
      </c>
      <c r="F18" s="401">
        <v>220.86736022150646</v>
      </c>
      <c r="G18" s="393">
        <f t="shared" si="0"/>
        <v>0.15353188011536045</v>
      </c>
    </row>
    <row r="19" spans="2:7" ht="14.25" x14ac:dyDescent="0.3">
      <c r="D19" s="365" t="s">
        <v>73</v>
      </c>
      <c r="E19" s="401">
        <v>202.38209191975821</v>
      </c>
      <c r="F19" s="401">
        <v>240.09172756645529</v>
      </c>
      <c r="G19" s="393">
        <f t="shared" si="0"/>
        <v>0.18632891521671024</v>
      </c>
    </row>
    <row r="20" spans="2:7" ht="14.25" x14ac:dyDescent="0.3">
      <c r="D20" s="365" t="s">
        <v>78</v>
      </c>
      <c r="E20" s="401">
        <v>211.95621455621077</v>
      </c>
      <c r="F20" s="401">
        <v>269.20872296758756</v>
      </c>
      <c r="G20" s="393">
        <f t="shared" si="0"/>
        <v>0.27011479012894646</v>
      </c>
    </row>
    <row r="21" spans="2:7" ht="14.25" x14ac:dyDescent="0.3">
      <c r="D21" s="365" t="s">
        <v>72</v>
      </c>
      <c r="E21" s="401">
        <v>217.505075737049</v>
      </c>
      <c r="F21" s="401">
        <v>310.66856929225486</v>
      </c>
      <c r="G21" s="393">
        <f t="shared" si="0"/>
        <v>0.42832790563395906</v>
      </c>
    </row>
    <row r="22" spans="2:7" ht="14.25" x14ac:dyDescent="0.3">
      <c r="D22" s="365" t="s">
        <v>69</v>
      </c>
      <c r="E22" s="401">
        <v>228.71034111962933</v>
      </c>
      <c r="F22" s="401">
        <v>330.78650626629394</v>
      </c>
      <c r="G22" s="393">
        <f t="shared" si="0"/>
        <v>0.4463119798036268</v>
      </c>
    </row>
    <row r="23" spans="2:7" ht="14.25" x14ac:dyDescent="0.3">
      <c r="D23" s="372" t="s">
        <v>77</v>
      </c>
      <c r="E23" s="402">
        <v>248.12741342679465</v>
      </c>
      <c r="F23" s="402">
        <v>256.31888570053206</v>
      </c>
      <c r="G23" s="384">
        <f t="shared" si="0"/>
        <v>3.3013169164213041E-2</v>
      </c>
    </row>
    <row r="28" spans="2:7" x14ac:dyDescent="0.3">
      <c r="B28" s="524"/>
    </row>
    <row r="29" spans="2:7" x14ac:dyDescent="0.3">
      <c r="B29" s="525"/>
    </row>
  </sheetData>
  <autoFilter ref="D5:G5" xr:uid="{CF30030E-7B63-4E18-85D9-696ACA381A3E}">
    <sortState xmlns:xlrd2="http://schemas.microsoft.com/office/spreadsheetml/2017/richdata2" ref="D6:G24">
      <sortCondition ref="E5"/>
    </sortState>
  </autoFilter>
  <conditionalFormatting sqref="D6:D23">
    <cfRule type="containsText" dxfId="121" priority="7" operator="containsText" text="NAV">
      <formula>NOT(ISERROR(SEARCH("NAV",D6)))</formula>
    </cfRule>
    <cfRule type="containsText" dxfId="120" priority="8" operator="containsText" text="TOT NAC">
      <formula>NOT(ISERROR(SEARCH("TOT NAC",D6)))</formula>
    </cfRule>
  </conditionalFormatting>
  <conditionalFormatting sqref="D23">
    <cfRule type="containsText" dxfId="119" priority="5" operator="containsText" text="NAVARRA">
      <formula>NOT(ISERROR(SEARCH("NAVARRA",D23)))</formula>
    </cfRule>
    <cfRule type="containsText" dxfId="118" priority="6" operator="containsText" text="Total">
      <formula>NOT(ISERROR(SEARCH("Total",D23)))</formula>
    </cfRule>
  </conditionalFormatting>
  <conditionalFormatting sqref="E6:G23">
    <cfRule type="expression" dxfId="117" priority="1">
      <formula>$C9="Extremadura"</formula>
    </cfRule>
    <cfRule type="expression" dxfId="116" priority="2">
      <formula>$C9="Total"</formula>
    </cfRule>
    <cfRule type="containsText" dxfId="115" priority="3" operator="containsText" text="Extremadura">
      <formula>NOT(ISERROR(SEARCH("Extremadura",E6)))</formula>
    </cfRule>
    <cfRule type="containsText" dxfId="114" priority="4" operator="containsText" text="Total">
      <formula>NOT(ISERROR(SEARCH("Total",E6)))</formula>
    </cfRule>
  </conditionalFormatting>
  <hyperlinks>
    <hyperlink ref="A1" location="ÍNDICE!A1" display="ÍNDICE" xr:uid="{7DBF1F77-416F-4016-8B84-B4C5025D9A81}"/>
  </hyperlinks>
  <pageMargins left="0.7" right="0.7" top="0.75" bottom="0.75" header="0.3" footer="0.3"/>
  <pageSetup paperSize="9" orientation="portrait" r:id="rId1"/>
  <drawing r:id="rId2"/>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7A6C8-23AE-44E7-B206-13025BF31253}">
  <sheetPr codeName="Hoja13"/>
  <dimension ref="A1:H64"/>
  <sheetViews>
    <sheetView showGridLines="0" zoomScaleNormal="100" workbookViewId="0"/>
  </sheetViews>
  <sheetFormatPr baseColWidth="10" defaultColWidth="11.42578125" defaultRowHeight="13.5" x14ac:dyDescent="0.3"/>
  <cols>
    <col min="1" max="1" width="11.42578125" style="521"/>
    <col min="2" max="2" width="90.5703125" style="521" customWidth="1"/>
    <col min="3" max="6" width="14.85546875" style="521" customWidth="1"/>
    <col min="7" max="7" width="16.140625" style="521" bestFit="1" customWidth="1"/>
    <col min="8" max="16384" width="11.42578125" style="521"/>
  </cols>
  <sheetData>
    <row r="1" spans="1:8" ht="15" customHeight="1" x14ac:dyDescent="0.3">
      <c r="A1" s="503" t="s">
        <v>23</v>
      </c>
    </row>
    <row r="2" spans="1:8" ht="33" x14ac:dyDescent="0.3">
      <c r="B2" s="359" t="s">
        <v>902</v>
      </c>
      <c r="D2" s="437"/>
      <c r="E2" s="437"/>
      <c r="F2" s="437"/>
      <c r="G2" s="437"/>
      <c r="H2" s="437"/>
    </row>
    <row r="3" spans="1:8" ht="14.25" x14ac:dyDescent="0.3">
      <c r="B3" s="341" t="s">
        <v>1043</v>
      </c>
    </row>
    <row r="4" spans="1:8" ht="42.75" x14ac:dyDescent="0.3">
      <c r="B4" s="341" t="s">
        <v>640</v>
      </c>
    </row>
    <row r="6" spans="1:8" ht="16.5" x14ac:dyDescent="0.3">
      <c r="B6" s="526"/>
    </row>
    <row r="7" spans="1:8" x14ac:dyDescent="0.3">
      <c r="B7" s="527"/>
      <c r="D7" s="525"/>
    </row>
    <row r="8" spans="1:8" x14ac:dyDescent="0.3">
      <c r="D8" s="413" t="s">
        <v>20</v>
      </c>
      <c r="E8" s="413">
        <v>2010</v>
      </c>
      <c r="F8" s="413">
        <v>2020</v>
      </c>
      <c r="G8" s="413" t="s">
        <v>774</v>
      </c>
    </row>
    <row r="9" spans="1:8" ht="14.25" x14ac:dyDescent="0.3">
      <c r="A9" s="522"/>
      <c r="D9" s="365" t="s">
        <v>78</v>
      </c>
      <c r="E9" s="401">
        <v>67.511979451237508</v>
      </c>
      <c r="F9" s="401">
        <v>111.91823314382853</v>
      </c>
      <c r="G9" s="393">
        <f>F9/E9-1</f>
        <v>0.65775369132325223</v>
      </c>
    </row>
    <row r="10" spans="1:8" ht="14.25" x14ac:dyDescent="0.3">
      <c r="A10" s="522"/>
      <c r="D10" s="365" t="s">
        <v>68</v>
      </c>
      <c r="E10" s="401">
        <v>83.448531066451707</v>
      </c>
      <c r="F10" s="401">
        <v>110.50447609298523</v>
      </c>
      <c r="G10" s="393">
        <f t="shared" ref="G10:G26" si="0">F10/E10-1</f>
        <v>0.32422314306513478</v>
      </c>
    </row>
    <row r="11" spans="1:8" ht="14.25" x14ac:dyDescent="0.3">
      <c r="D11" s="365" t="s">
        <v>74</v>
      </c>
      <c r="E11" s="401">
        <v>85.437043519553043</v>
      </c>
      <c r="F11" s="401">
        <v>96.969050787885024</v>
      </c>
      <c r="G11" s="393">
        <f t="shared" si="0"/>
        <v>0.13497666577955481</v>
      </c>
    </row>
    <row r="12" spans="1:8" ht="14.25" x14ac:dyDescent="0.3">
      <c r="D12" s="365" t="s">
        <v>75</v>
      </c>
      <c r="E12" s="401">
        <v>85.892025719823565</v>
      </c>
      <c r="F12" s="401">
        <v>94.040802130236827</v>
      </c>
      <c r="G12" s="393">
        <f t="shared" si="0"/>
        <v>9.4872327694240921E-2</v>
      </c>
    </row>
    <row r="13" spans="1:8" ht="14.25" x14ac:dyDescent="0.3">
      <c r="D13" s="365" t="s">
        <v>76</v>
      </c>
      <c r="E13" s="401">
        <v>90.546342332845498</v>
      </c>
      <c r="F13" s="401">
        <v>97.788943101992388</v>
      </c>
      <c r="G13" s="393">
        <f t="shared" si="0"/>
        <v>7.9987778440826718E-2</v>
      </c>
    </row>
    <row r="14" spans="1:8" ht="14.25" x14ac:dyDescent="0.3">
      <c r="D14" s="365" t="s">
        <v>80</v>
      </c>
      <c r="E14" s="401">
        <v>92.220145762077451</v>
      </c>
      <c r="F14" s="401">
        <v>70.846738019859274</v>
      </c>
      <c r="G14" s="393">
        <f t="shared" si="0"/>
        <v>-0.23176506137130071</v>
      </c>
    </row>
    <row r="15" spans="1:8" ht="14.25" x14ac:dyDescent="0.3">
      <c r="D15" s="365" t="s">
        <v>67</v>
      </c>
      <c r="E15" s="401">
        <v>96.640925749642093</v>
      </c>
      <c r="F15" s="401">
        <v>113.49810859554395</v>
      </c>
      <c r="G15" s="393">
        <f t="shared" si="0"/>
        <v>0.17443109857589811</v>
      </c>
    </row>
    <row r="16" spans="1:8" ht="14.25" x14ac:dyDescent="0.3">
      <c r="B16" s="523"/>
      <c r="D16" s="365" t="s">
        <v>71</v>
      </c>
      <c r="E16" s="401">
        <v>97.70537463422049</v>
      </c>
      <c r="F16" s="401">
        <v>100.63647752278492</v>
      </c>
      <c r="G16" s="393">
        <f t="shared" si="0"/>
        <v>2.999940279168456E-2</v>
      </c>
    </row>
    <row r="17" spans="2:8" ht="14.25" x14ac:dyDescent="0.3">
      <c r="D17" s="365" t="s">
        <v>79</v>
      </c>
      <c r="E17" s="401">
        <v>97.852751427380568</v>
      </c>
      <c r="F17" s="401">
        <v>97.789226016712959</v>
      </c>
      <c r="G17" s="393">
        <f t="shared" si="0"/>
        <v>-6.4919391372197932E-4</v>
      </c>
    </row>
    <row r="18" spans="2:8" ht="14.25" x14ac:dyDescent="0.3">
      <c r="D18" s="365" t="s">
        <v>596</v>
      </c>
      <c r="E18" s="401">
        <v>97.856757764494162</v>
      </c>
      <c r="F18" s="401">
        <v>106.25743994384078</v>
      </c>
      <c r="G18" s="393">
        <f t="shared" si="0"/>
        <v>8.5846725062810991E-2</v>
      </c>
    </row>
    <row r="19" spans="2:8" ht="14.25" x14ac:dyDescent="0.3">
      <c r="D19" s="365" t="s">
        <v>81</v>
      </c>
      <c r="E19" s="401">
        <v>100.53531612848138</v>
      </c>
      <c r="F19" s="401">
        <v>132.40237351520196</v>
      </c>
      <c r="G19" s="393">
        <f t="shared" si="0"/>
        <v>0.31697376219512097</v>
      </c>
      <c r="H19" s="528"/>
    </row>
    <row r="20" spans="2:8" ht="14.25" x14ac:dyDescent="0.3">
      <c r="D20" s="365" t="s">
        <v>65</v>
      </c>
      <c r="E20" s="401">
        <v>101.30856901646263</v>
      </c>
      <c r="F20" s="401">
        <v>111.51045196043953</v>
      </c>
      <c r="G20" s="393">
        <f t="shared" si="0"/>
        <v>0.10070108622617191</v>
      </c>
    </row>
    <row r="21" spans="2:8" ht="14.25" x14ac:dyDescent="0.3">
      <c r="D21" s="365" t="s">
        <v>73</v>
      </c>
      <c r="E21" s="401">
        <v>105.09803615138023</v>
      </c>
      <c r="F21" s="401">
        <v>109.39831760419354</v>
      </c>
      <c r="G21" s="393">
        <f t="shared" si="0"/>
        <v>4.0916858299990588E-2</v>
      </c>
    </row>
    <row r="22" spans="2:8" ht="14.25" x14ac:dyDescent="0.3">
      <c r="D22" s="365" t="s">
        <v>70</v>
      </c>
      <c r="E22" s="401">
        <v>115.09647551000785</v>
      </c>
      <c r="F22" s="401">
        <v>127.32163035347668</v>
      </c>
      <c r="G22" s="393">
        <f t="shared" si="0"/>
        <v>0.10621658733942585</v>
      </c>
    </row>
    <row r="23" spans="2:8" ht="14.25" x14ac:dyDescent="0.3">
      <c r="D23" s="365" t="s">
        <v>72</v>
      </c>
      <c r="E23" s="401">
        <v>118.7741027915626</v>
      </c>
      <c r="F23" s="401">
        <v>129.38255186021269</v>
      </c>
      <c r="G23" s="393">
        <f t="shared" si="0"/>
        <v>8.931617936333236E-2</v>
      </c>
    </row>
    <row r="24" spans="2:8" ht="14.25" x14ac:dyDescent="0.3">
      <c r="D24" s="365" t="s">
        <v>66</v>
      </c>
      <c r="E24" s="401">
        <v>125.53963981864489</v>
      </c>
      <c r="F24" s="401">
        <v>128.76097170360163</v>
      </c>
      <c r="G24" s="393">
        <f t="shared" si="0"/>
        <v>2.5659878342890741E-2</v>
      </c>
    </row>
    <row r="25" spans="2:8" ht="14.25" x14ac:dyDescent="0.3">
      <c r="D25" s="365" t="s">
        <v>69</v>
      </c>
      <c r="E25" s="401">
        <v>138.33286761267902</v>
      </c>
      <c r="F25" s="401">
        <v>156.06841096837016</v>
      </c>
      <c r="G25" s="393">
        <f t="shared" si="0"/>
        <v>0.12820917878568983</v>
      </c>
    </row>
    <row r="26" spans="2:8" ht="14.25" x14ac:dyDescent="0.3">
      <c r="D26" s="372" t="s">
        <v>77</v>
      </c>
      <c r="E26" s="402">
        <v>155.07963339174665</v>
      </c>
      <c r="F26" s="402">
        <v>134.41112298930338</v>
      </c>
      <c r="G26" s="384">
        <f t="shared" si="0"/>
        <v>-0.13327675562807495</v>
      </c>
    </row>
    <row r="30" spans="2:8" x14ac:dyDescent="0.3">
      <c r="B30" s="524"/>
    </row>
    <row r="31" spans="2:8" x14ac:dyDescent="0.3">
      <c r="B31" s="525"/>
    </row>
    <row r="64" spans="3:3" x14ac:dyDescent="0.3">
      <c r="C64" s="457"/>
    </row>
  </sheetData>
  <autoFilter ref="D8:F8" xr:uid="{66E30D96-6DE1-4FD7-B602-71E02092A2A8}">
    <sortState xmlns:xlrd2="http://schemas.microsoft.com/office/spreadsheetml/2017/richdata2" ref="D9:F27">
      <sortCondition ref="E8"/>
    </sortState>
  </autoFilter>
  <conditionalFormatting sqref="D9:D26 D27:G27">
    <cfRule type="containsText" dxfId="113" priority="7" operator="containsText" text="NAV">
      <formula>NOT(ISERROR(SEARCH("NAV",D9)))</formula>
    </cfRule>
    <cfRule type="containsText" dxfId="112" priority="8" operator="containsText" text="TOT NAC">
      <formula>NOT(ISERROR(SEARCH("TOT NAC",D9)))</formula>
    </cfRule>
  </conditionalFormatting>
  <conditionalFormatting sqref="D26 D27:E27">
    <cfRule type="containsText" dxfId="111" priority="5" operator="containsText" text="NAVARRA">
      <formula>NOT(ISERROR(SEARCH("NAVARRA",D26)))</formula>
    </cfRule>
    <cfRule type="containsText" dxfId="110" priority="6" operator="containsText" text="Total">
      <formula>NOT(ISERROR(SEARCH("Total",D26)))</formula>
    </cfRule>
  </conditionalFormatting>
  <conditionalFormatting sqref="E27">
    <cfRule type="expression" dxfId="109" priority="19">
      <formula>$D27="NAVARRA"</formula>
    </cfRule>
    <cfRule type="expression" dxfId="108" priority="20">
      <formula>$D27="Total"</formula>
    </cfRule>
  </conditionalFormatting>
  <conditionalFormatting sqref="E9:G26">
    <cfRule type="expression" dxfId="107" priority="1">
      <formula>$C12="Extremadura"</formula>
    </cfRule>
    <cfRule type="expression" dxfId="106" priority="2">
      <formula>$C12="Total"</formula>
    </cfRule>
    <cfRule type="containsText" dxfId="105" priority="3" operator="containsText" text="Extremadura">
      <formula>NOT(ISERROR(SEARCH("Extremadura",E9)))</formula>
    </cfRule>
    <cfRule type="containsText" dxfId="104" priority="4" operator="containsText" text="Total">
      <formula>NOT(ISERROR(SEARCH("Total",E9)))</formula>
    </cfRule>
  </conditionalFormatting>
  <conditionalFormatting sqref="E27:G27">
    <cfRule type="expression" dxfId="103" priority="9">
      <formula>#REF!="NAV"</formula>
    </cfRule>
    <cfRule type="expression" dxfId="102" priority="10">
      <formula>#REF!="TOT NAC"</formula>
    </cfRule>
  </conditionalFormatting>
  <conditionalFormatting sqref="F27:G27">
    <cfRule type="expression" dxfId="101" priority="11">
      <formula>$D27="NAV"</formula>
    </cfRule>
    <cfRule type="expression" dxfId="100" priority="12">
      <formula>$D27="TOT NAC"</formula>
    </cfRule>
  </conditionalFormatting>
  <hyperlinks>
    <hyperlink ref="A1" location="ÍNDICE!A1" display="ÍNDICE" xr:uid="{9AD59661-4877-4441-9C6C-67B5A9812F8A}"/>
  </hyperlinks>
  <pageMargins left="0.7" right="0.7" top="0.75" bottom="0.75" header="0.3" footer="0.3"/>
  <pageSetup paperSize="9" orientation="portrait" r:id="rId1"/>
  <drawing r:id="rId2"/>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4B005-B620-41E9-B7E2-58E749458AAA}">
  <sheetPr codeName="Hoja79"/>
  <dimension ref="A1:Q28"/>
  <sheetViews>
    <sheetView showGridLines="0" zoomScaleNormal="100" workbookViewId="0"/>
  </sheetViews>
  <sheetFormatPr baseColWidth="10" defaultColWidth="11.42578125" defaultRowHeight="14.25" x14ac:dyDescent="0.3"/>
  <cols>
    <col min="1" max="1" width="11.42578125" style="306"/>
    <col min="2" max="2" width="90.7109375" style="306" customWidth="1"/>
    <col min="3" max="3" width="11.42578125" style="306" customWidth="1"/>
    <col min="4" max="4" width="12.85546875" style="306" customWidth="1"/>
    <col min="5" max="12" width="6.140625" style="306" customWidth="1"/>
    <col min="13" max="13" width="7" style="306" customWidth="1"/>
    <col min="14" max="17" width="6.140625" style="306" customWidth="1"/>
    <col min="18" max="16384" width="11.42578125" style="306"/>
  </cols>
  <sheetData>
    <row r="1" spans="1:17" s="28" customFormat="1" ht="15" customHeight="1" x14ac:dyDescent="0.3">
      <c r="A1" s="503" t="s">
        <v>23</v>
      </c>
    </row>
    <row r="2" spans="1:17" s="166" customFormat="1" ht="33" x14ac:dyDescent="0.25">
      <c r="B2" s="359" t="s">
        <v>903</v>
      </c>
      <c r="D2" s="434"/>
      <c r="E2" s="434"/>
      <c r="F2" s="434"/>
    </row>
    <row r="3" spans="1:17" x14ac:dyDescent="0.3">
      <c r="B3" s="342" t="s">
        <v>1042</v>
      </c>
    </row>
    <row r="4" spans="1:17" ht="28.5" x14ac:dyDescent="0.3">
      <c r="B4" s="343" t="s">
        <v>845</v>
      </c>
    </row>
    <row r="5" spans="1:17" x14ac:dyDescent="0.3">
      <c r="B5" s="306" t="s">
        <v>846</v>
      </c>
      <c r="D5" s="413" t="s">
        <v>20</v>
      </c>
      <c r="E5" s="413" t="s">
        <v>87</v>
      </c>
      <c r="F5" s="413" t="s">
        <v>88</v>
      </c>
      <c r="G5" s="413" t="s">
        <v>89</v>
      </c>
      <c r="H5" s="413" t="s">
        <v>90</v>
      </c>
      <c r="I5" s="413" t="s">
        <v>91</v>
      </c>
      <c r="J5" s="413" t="s">
        <v>92</v>
      </c>
      <c r="K5" s="413" t="s">
        <v>93</v>
      </c>
      <c r="L5" s="413" t="s">
        <v>94</v>
      </c>
      <c r="M5" s="413" t="s">
        <v>95</v>
      </c>
      <c r="N5" s="413" t="s">
        <v>96</v>
      </c>
      <c r="O5" s="413" t="s">
        <v>97</v>
      </c>
      <c r="P5" s="413" t="s">
        <v>98</v>
      </c>
      <c r="Q5" s="413" t="s">
        <v>99</v>
      </c>
    </row>
    <row r="6" spans="1:17" x14ac:dyDescent="0.3">
      <c r="A6" s="307"/>
      <c r="D6" s="387" t="s">
        <v>75</v>
      </c>
      <c r="E6" s="417">
        <v>2.953542780472262</v>
      </c>
      <c r="F6" s="417">
        <v>3.898676470223386</v>
      </c>
      <c r="G6" s="417">
        <v>6.4977941170389766</v>
      </c>
      <c r="H6" s="417">
        <v>14.76771390236131</v>
      </c>
      <c r="I6" s="417">
        <v>0.70885026731334289</v>
      </c>
      <c r="J6" s="417">
        <v>5.5526604272878526</v>
      </c>
      <c r="K6" s="417">
        <v>2.953542780472262</v>
      </c>
      <c r="L6" s="417">
        <v>1.0632754009700143</v>
      </c>
      <c r="M6" s="417">
        <v>8.6243449189790056</v>
      </c>
      <c r="N6" s="417">
        <v>3.3079679141289335</v>
      </c>
      <c r="O6" s="417">
        <v>4.1349598926611666</v>
      </c>
      <c r="P6" s="417">
        <v>84.825748655163366</v>
      </c>
      <c r="Q6" s="417">
        <v>39.577473258328311</v>
      </c>
    </row>
    <row r="7" spans="1:17" x14ac:dyDescent="0.3">
      <c r="A7" s="307"/>
      <c r="D7" s="387" t="s">
        <v>72</v>
      </c>
      <c r="E7" s="417">
        <v>1.5044482774443335</v>
      </c>
      <c r="F7" s="417">
        <v>3.7611206936108337</v>
      </c>
      <c r="G7" s="417">
        <v>3.008896554888667</v>
      </c>
      <c r="H7" s="417">
        <v>16.548931051887671</v>
      </c>
      <c r="I7" s="417">
        <v>0.75222413872216676</v>
      </c>
      <c r="J7" s="417">
        <v>15.044482774443335</v>
      </c>
      <c r="K7" s="417">
        <v>1.5044482774443335</v>
      </c>
      <c r="L7" s="417">
        <v>1.5044482774443335</v>
      </c>
      <c r="M7" s="417">
        <v>17.301155190609837</v>
      </c>
      <c r="N7" s="417">
        <v>3.008896554888667</v>
      </c>
      <c r="O7" s="417">
        <v>3.008896554888667</v>
      </c>
      <c r="P7" s="417">
        <v>181.2860174320422</v>
      </c>
      <c r="Q7" s="417">
        <v>62.434603513939841</v>
      </c>
    </row>
    <row r="8" spans="1:17" x14ac:dyDescent="0.3">
      <c r="D8" s="387" t="s">
        <v>78</v>
      </c>
      <c r="E8" s="417">
        <v>1.512408555997683</v>
      </c>
      <c r="F8" s="417">
        <v>6.0496342239907319</v>
      </c>
      <c r="G8" s="417">
        <v>1.512408555997683</v>
      </c>
      <c r="H8" s="417">
        <v>18.148902671972195</v>
      </c>
      <c r="I8" s="417">
        <v>0</v>
      </c>
      <c r="J8" s="417">
        <v>12.099268447981464</v>
      </c>
      <c r="K8" s="417">
        <v>0</v>
      </c>
      <c r="L8" s="417">
        <v>1.512408555997683</v>
      </c>
      <c r="M8" s="417">
        <v>9.0744513359860974</v>
      </c>
      <c r="N8" s="417">
        <v>3.024817111995366</v>
      </c>
      <c r="O8" s="417">
        <v>1.512408555997683</v>
      </c>
      <c r="P8" s="417">
        <v>157.29048982375903</v>
      </c>
      <c r="Q8" s="417">
        <v>57.471525127911953</v>
      </c>
    </row>
    <row r="9" spans="1:17" x14ac:dyDescent="0.3">
      <c r="D9" s="387" t="s">
        <v>74</v>
      </c>
      <c r="E9" s="417">
        <v>2.297844805400119</v>
      </c>
      <c r="F9" s="417">
        <v>5.9743964940403096</v>
      </c>
      <c r="G9" s="417">
        <v>6.4339654551203331</v>
      </c>
      <c r="H9" s="417">
        <v>10.110517143760523</v>
      </c>
      <c r="I9" s="417">
        <v>0.91913792216004764</v>
      </c>
      <c r="J9" s="417">
        <v>6.8935344162003567</v>
      </c>
      <c r="K9" s="417">
        <v>5.9743964940403096</v>
      </c>
      <c r="L9" s="417">
        <v>1.8382758443200953</v>
      </c>
      <c r="M9" s="417">
        <v>6.8935344162003567</v>
      </c>
      <c r="N9" s="417">
        <v>5.9743964940403096</v>
      </c>
      <c r="O9" s="417">
        <v>3.6765516886401906</v>
      </c>
      <c r="P9" s="417">
        <v>160.38956741692832</v>
      </c>
      <c r="Q9" s="417">
        <v>39.982499613962069</v>
      </c>
    </row>
    <row r="10" spans="1:17" x14ac:dyDescent="0.3">
      <c r="D10" s="387" t="s">
        <v>65</v>
      </c>
      <c r="E10" s="417">
        <v>1.7155454147759925</v>
      </c>
      <c r="F10" s="417">
        <v>5.1466362443279783</v>
      </c>
      <c r="G10" s="417">
        <v>5.1466362443279783</v>
      </c>
      <c r="H10" s="417">
        <v>13.72436331820794</v>
      </c>
      <c r="I10" s="417">
        <v>1.7155454147759925</v>
      </c>
      <c r="J10" s="417">
        <v>10.293272488655957</v>
      </c>
      <c r="K10" s="417">
        <v>5.1466362443279783</v>
      </c>
      <c r="L10" s="417">
        <v>1.7155454147759925</v>
      </c>
      <c r="M10" s="417">
        <v>8.5777270738799629</v>
      </c>
      <c r="N10" s="417">
        <v>5.1466362443279783</v>
      </c>
      <c r="O10" s="417">
        <v>3.4310908295519851</v>
      </c>
      <c r="P10" s="417">
        <v>27.448726636415881</v>
      </c>
      <c r="Q10" s="417">
        <v>49.750817028503789</v>
      </c>
    </row>
    <row r="11" spans="1:17" x14ac:dyDescent="0.3">
      <c r="D11" s="387" t="s">
        <v>73</v>
      </c>
      <c r="E11" s="417">
        <v>3.7579574749532134</v>
      </c>
      <c r="F11" s="417">
        <v>4.1755083055035707</v>
      </c>
      <c r="G11" s="417">
        <v>3.3404066444028562</v>
      </c>
      <c r="H11" s="417">
        <v>13.361626577611425</v>
      </c>
      <c r="I11" s="417">
        <v>0.41755083055035702</v>
      </c>
      <c r="J11" s="417">
        <v>7.9334657804567836</v>
      </c>
      <c r="K11" s="417">
        <v>2.9228558138524994</v>
      </c>
      <c r="L11" s="417">
        <v>0.41755083055035702</v>
      </c>
      <c r="M11" s="417">
        <v>13.779177408161782</v>
      </c>
      <c r="N11" s="417">
        <v>1.2526524916510711</v>
      </c>
      <c r="O11" s="417">
        <v>3.3404066444028562</v>
      </c>
      <c r="P11" s="417">
        <v>130.69340996226174</v>
      </c>
      <c r="Q11" s="417">
        <v>54.699158802096768</v>
      </c>
    </row>
    <row r="12" spans="1:17" x14ac:dyDescent="0.3">
      <c r="D12" s="387" t="s">
        <v>76</v>
      </c>
      <c r="E12" s="417">
        <v>1.9557788620398477</v>
      </c>
      <c r="F12" s="417">
        <v>1.9557788620398477</v>
      </c>
      <c r="G12" s="417">
        <v>2.44472357754981</v>
      </c>
      <c r="H12" s="417">
        <v>15.646230896318782</v>
      </c>
      <c r="I12" s="417">
        <v>0.48894471550996194</v>
      </c>
      <c r="J12" s="417">
        <v>6.3562813016295054</v>
      </c>
      <c r="K12" s="417">
        <v>0.97788943101992387</v>
      </c>
      <c r="L12" s="417">
        <v>1.466834146529886</v>
      </c>
      <c r="M12" s="417">
        <v>8.3120601636693525</v>
      </c>
      <c r="N12" s="417">
        <v>1.466834146529886</v>
      </c>
      <c r="O12" s="417">
        <v>3.4226130085697339</v>
      </c>
      <c r="P12" s="417">
        <v>54.272863421605777</v>
      </c>
      <c r="Q12" s="417">
        <v>53.294973990585852</v>
      </c>
    </row>
    <row r="13" spans="1:17" x14ac:dyDescent="0.3">
      <c r="B13" s="308"/>
      <c r="D13" s="387" t="s">
        <v>71</v>
      </c>
      <c r="E13" s="417">
        <v>3.7272769452883301</v>
      </c>
      <c r="F13" s="417">
        <v>4.4984376925893637</v>
      </c>
      <c r="G13" s="417">
        <v>5.6551788135409149</v>
      </c>
      <c r="H13" s="417">
        <v>12.59562553925022</v>
      </c>
      <c r="I13" s="417">
        <v>1.6708482858189067</v>
      </c>
      <c r="J13" s="417">
        <v>9.8965629236966013</v>
      </c>
      <c r="K13" s="417">
        <v>2.1849554506862625</v>
      </c>
      <c r="L13" s="417">
        <v>0.77116074730103379</v>
      </c>
      <c r="M13" s="417">
        <v>9.7680361324797609</v>
      </c>
      <c r="N13" s="417">
        <v>2.6990626155536184</v>
      </c>
      <c r="O13" s="417">
        <v>3.2131697804209742</v>
      </c>
      <c r="P13" s="417">
        <v>91.254021763955663</v>
      </c>
      <c r="Q13" s="417">
        <v>43.956162596158926</v>
      </c>
    </row>
    <row r="14" spans="1:17" x14ac:dyDescent="0.3">
      <c r="D14" s="387" t="s">
        <v>67</v>
      </c>
      <c r="E14" s="417">
        <v>4.5478336196820752</v>
      </c>
      <c r="F14" s="417">
        <v>4.9432974126979072</v>
      </c>
      <c r="G14" s="417">
        <v>5.931956895237489</v>
      </c>
      <c r="H14" s="417">
        <v>13.84123275555414</v>
      </c>
      <c r="I14" s="417">
        <v>1.7795870685712467</v>
      </c>
      <c r="J14" s="417">
        <v>11.468449997459144</v>
      </c>
      <c r="K14" s="417">
        <v>2.1750508615870792</v>
      </c>
      <c r="L14" s="417">
        <v>1.5818551720633303</v>
      </c>
      <c r="M14" s="417">
        <v>7.7115439638087357</v>
      </c>
      <c r="N14" s="417">
        <v>2.3727827580949956</v>
      </c>
      <c r="O14" s="417">
        <v>3.7569060336504094</v>
      </c>
      <c r="P14" s="417">
        <v>103.41378187364022</v>
      </c>
      <c r="Q14" s="417">
        <v>53.387612057137403</v>
      </c>
    </row>
    <row r="15" spans="1:17" x14ac:dyDescent="0.3">
      <c r="D15" s="387" t="s">
        <v>66</v>
      </c>
      <c r="E15" s="417">
        <v>1.8797222146511188</v>
      </c>
      <c r="F15" s="417">
        <v>4.6993055366277972</v>
      </c>
      <c r="G15" s="417">
        <v>1.8797222146511188</v>
      </c>
      <c r="H15" s="417">
        <v>18.797222146511189</v>
      </c>
      <c r="I15" s="417">
        <v>0.93986110732555939</v>
      </c>
      <c r="J15" s="417">
        <v>8.4587499659300356</v>
      </c>
      <c r="K15" s="417">
        <v>1.8797222146511188</v>
      </c>
      <c r="L15" s="417">
        <v>0.93986110732555939</v>
      </c>
      <c r="M15" s="417">
        <v>13.158055502557831</v>
      </c>
      <c r="N15" s="417">
        <v>3.7594444293022375</v>
      </c>
      <c r="O15" s="417">
        <v>4.6993055366277972</v>
      </c>
      <c r="P15" s="417">
        <v>92.106388517904819</v>
      </c>
      <c r="Q15" s="417">
        <v>67.669999727440285</v>
      </c>
    </row>
    <row r="16" spans="1:17" x14ac:dyDescent="0.3">
      <c r="D16" s="387" t="s">
        <v>70</v>
      </c>
      <c r="E16" s="417">
        <v>3.3310891662246807</v>
      </c>
      <c r="F16" s="417">
        <v>6.6621783324493613</v>
      </c>
      <c r="G16" s="417">
        <v>8.8829044432658151</v>
      </c>
      <c r="H16" s="417">
        <v>15.545082775715176</v>
      </c>
      <c r="I16" s="417">
        <v>1.4804840738776357</v>
      </c>
      <c r="J16" s="417">
        <v>9.2530254617352234</v>
      </c>
      <c r="K16" s="417">
        <v>1.8506050923470447</v>
      </c>
      <c r="L16" s="417">
        <v>1.1103630554082269</v>
      </c>
      <c r="M16" s="417">
        <v>8.1426624063269966</v>
      </c>
      <c r="N16" s="417">
        <v>4.4414522216329075</v>
      </c>
      <c r="O16" s="417">
        <v>4.8115732401023159</v>
      </c>
      <c r="P16" s="417">
        <v>115.847878780925</v>
      </c>
      <c r="Q16" s="417">
        <v>61.810210084391294</v>
      </c>
    </row>
    <row r="17" spans="2:17" x14ac:dyDescent="0.3">
      <c r="D17" s="387" t="s">
        <v>80</v>
      </c>
      <c r="E17" s="417">
        <v>3.4143006274630978</v>
      </c>
      <c r="F17" s="417">
        <v>2.5607254705973235</v>
      </c>
      <c r="G17" s="417">
        <v>2.5607254705973235</v>
      </c>
      <c r="H17" s="417">
        <v>10.242901882389294</v>
      </c>
      <c r="I17" s="417">
        <v>0.85357515686577445</v>
      </c>
      <c r="J17" s="417">
        <v>7.6821764117919704</v>
      </c>
      <c r="K17" s="417">
        <v>1.7071503137315489</v>
      </c>
      <c r="L17" s="417">
        <v>0.85357515686577445</v>
      </c>
      <c r="M17" s="417">
        <v>9.3893267255235191</v>
      </c>
      <c r="N17" s="417">
        <v>1.7071503137315489</v>
      </c>
      <c r="O17" s="417">
        <v>3.4143006274630978</v>
      </c>
      <c r="P17" s="417">
        <v>129.74342384359772</v>
      </c>
      <c r="Q17" s="417">
        <v>26.46082986283901</v>
      </c>
    </row>
    <row r="18" spans="2:17" x14ac:dyDescent="0.3">
      <c r="D18" s="387" t="s">
        <v>77</v>
      </c>
      <c r="E18" s="417">
        <v>6.2516801390373669</v>
      </c>
      <c r="F18" s="417">
        <v>9.3775202085560494</v>
      </c>
      <c r="G18" s="417">
        <v>0</v>
      </c>
      <c r="H18" s="417">
        <v>18.755040417112099</v>
      </c>
      <c r="I18" s="417">
        <v>3.1258400695186834</v>
      </c>
      <c r="J18" s="417">
        <v>12.503360278074734</v>
      </c>
      <c r="K18" s="417">
        <v>3.1258400695186834</v>
      </c>
      <c r="L18" s="417">
        <v>3.1258400695186834</v>
      </c>
      <c r="M18" s="417">
        <v>12.503360278074734</v>
      </c>
      <c r="N18" s="417">
        <v>3.1258400695186834</v>
      </c>
      <c r="O18" s="417">
        <v>3.1258400695186834</v>
      </c>
      <c r="P18" s="417">
        <v>121.90776271122866</v>
      </c>
      <c r="Q18" s="417">
        <v>59.390961320854984</v>
      </c>
    </row>
    <row r="19" spans="2:17" x14ac:dyDescent="0.3">
      <c r="D19" s="387" t="s">
        <v>79</v>
      </c>
      <c r="E19" s="417">
        <v>3.5398814847678901</v>
      </c>
      <c r="F19" s="417">
        <v>4.7198419796905204</v>
      </c>
      <c r="G19" s="417">
        <v>5.1623271652865066</v>
      </c>
      <c r="H19" s="417">
        <v>10.472149392438341</v>
      </c>
      <c r="I19" s="417">
        <v>1.4749506186532875</v>
      </c>
      <c r="J19" s="417">
        <v>9.882169144977027</v>
      </c>
      <c r="K19" s="417">
        <v>2.5074160517105888</v>
      </c>
      <c r="L19" s="417">
        <v>1.1799604949226301</v>
      </c>
      <c r="M19" s="417">
        <v>8.5547135881890686</v>
      </c>
      <c r="N19" s="417">
        <v>3.2448913610372325</v>
      </c>
      <c r="O19" s="417">
        <v>4.8673370415558486</v>
      </c>
      <c r="P19" s="417">
        <v>93.511869222618429</v>
      </c>
      <c r="Q19" s="417">
        <v>42.183587693484021</v>
      </c>
    </row>
    <row r="20" spans="2:17" x14ac:dyDescent="0.3">
      <c r="D20" s="387" t="s">
        <v>81</v>
      </c>
      <c r="E20" s="417">
        <v>2.2517410461769041</v>
      </c>
      <c r="F20" s="417">
        <v>4.5034820923538081</v>
      </c>
      <c r="G20" s="417">
        <v>5.8545267200599502</v>
      </c>
      <c r="H20" s="417">
        <v>14.861490904767566</v>
      </c>
      <c r="I20" s="417">
        <v>1.3510446277061423</v>
      </c>
      <c r="J20" s="417">
        <v>9.0069641847076163</v>
      </c>
      <c r="K20" s="417">
        <v>2.2517410461769041</v>
      </c>
      <c r="L20" s="417">
        <v>1.8013928369415231</v>
      </c>
      <c r="M20" s="417">
        <v>8.1062677662368543</v>
      </c>
      <c r="N20" s="417">
        <v>1.8013928369415231</v>
      </c>
      <c r="O20" s="417">
        <v>3.6027856738830462</v>
      </c>
      <c r="P20" s="417">
        <v>61.247356456011786</v>
      </c>
      <c r="Q20" s="417">
        <v>77.009543779250109</v>
      </c>
    </row>
    <row r="21" spans="2:17" x14ac:dyDescent="0.3">
      <c r="D21" s="387" t="s">
        <v>69</v>
      </c>
      <c r="E21" s="417">
        <v>1.9631246662688069</v>
      </c>
      <c r="F21" s="417">
        <v>8.8340609982096314</v>
      </c>
      <c r="G21" s="417">
        <v>3.9262493325376138</v>
      </c>
      <c r="H21" s="417">
        <v>16.686559663284857</v>
      </c>
      <c r="I21" s="417">
        <v>0.98156233313440344</v>
      </c>
      <c r="J21" s="417">
        <v>11.778747997612841</v>
      </c>
      <c r="K21" s="417">
        <v>0.98156233313440344</v>
      </c>
      <c r="L21" s="417">
        <v>2.9446869994032103</v>
      </c>
      <c r="M21" s="417">
        <v>16.686559663284857</v>
      </c>
      <c r="N21" s="417">
        <v>2.9446869994032103</v>
      </c>
      <c r="O21" s="417">
        <v>2.9446869994032103</v>
      </c>
      <c r="P21" s="417">
        <v>174.71809529792381</v>
      </c>
      <c r="Q21" s="417">
        <v>85.395922982693094</v>
      </c>
    </row>
    <row r="22" spans="2:17" x14ac:dyDescent="0.3">
      <c r="D22" s="387" t="s">
        <v>775</v>
      </c>
      <c r="E22" s="417">
        <v>2.9717169808068689</v>
      </c>
      <c r="F22" s="417">
        <v>2.9717169808068689</v>
      </c>
      <c r="G22" s="417">
        <v>6.537777357775111</v>
      </c>
      <c r="H22" s="417">
        <v>14.858584904034345</v>
      </c>
      <c r="I22" s="417">
        <v>1.1886867923227475</v>
      </c>
      <c r="J22" s="417">
        <v>9.5094943385819803</v>
      </c>
      <c r="K22" s="417">
        <v>1.1886867923227475</v>
      </c>
      <c r="L22" s="417">
        <v>0</v>
      </c>
      <c r="M22" s="417">
        <v>11.886867923227475</v>
      </c>
      <c r="N22" s="417">
        <v>2.3773735846454951</v>
      </c>
      <c r="O22" s="417">
        <v>2.9717169808068689</v>
      </c>
      <c r="P22" s="417">
        <v>75.481611312494465</v>
      </c>
      <c r="Q22" s="417">
        <v>51.707875466039518</v>
      </c>
    </row>
    <row r="23" spans="2:17" x14ac:dyDescent="0.3">
      <c r="D23" s="372" t="s">
        <v>582</v>
      </c>
      <c r="E23" s="418">
        <v>3.2033183005679886</v>
      </c>
      <c r="F23" s="418">
        <v>4.5731583633108785</v>
      </c>
      <c r="G23" s="418">
        <v>5.3950624009566122</v>
      </c>
      <c r="H23" s="418">
        <v>13.635177239917688</v>
      </c>
      <c r="I23" s="418">
        <v>1.2012443627129956</v>
      </c>
      <c r="J23" s="418">
        <v>8.9566465640881248</v>
      </c>
      <c r="K23" s="418">
        <v>2.4235631879297279</v>
      </c>
      <c r="L23" s="418">
        <v>1.1801699002092589</v>
      </c>
      <c r="M23" s="418">
        <v>9.5045825891852811</v>
      </c>
      <c r="N23" s="418">
        <v>2.9714992130268838</v>
      </c>
      <c r="O23" s="418">
        <v>3.8144777131763545</v>
      </c>
      <c r="P23" s="418">
        <v>100.35659044279448</v>
      </c>
      <c r="Q23" s="418">
        <v>49.398540108758979</v>
      </c>
    </row>
    <row r="27" spans="2:17" x14ac:dyDescent="0.3">
      <c r="B27" s="295"/>
    </row>
    <row r="28" spans="2:17" x14ac:dyDescent="0.3">
      <c r="B28" s="309"/>
    </row>
  </sheetData>
  <conditionalFormatting sqref="D6:Q23">
    <cfRule type="containsText" dxfId="99" priority="3" operator="containsText" text="Extremadura">
      <formula>NOT(ISERROR(SEARCH("Extremadura",D6)))</formula>
    </cfRule>
    <cfRule type="containsText" dxfId="98" priority="4" operator="containsText" text="Total">
      <formula>NOT(ISERROR(SEARCH("Total",D6)))</formula>
    </cfRule>
  </conditionalFormatting>
  <conditionalFormatting sqref="E6:Q23">
    <cfRule type="expression" dxfId="97" priority="1">
      <formula>$C9="Extremadura"</formula>
    </cfRule>
    <cfRule type="expression" dxfId="96" priority="2">
      <formula>$C9="Total"</formula>
    </cfRule>
  </conditionalFormatting>
  <conditionalFormatting sqref="F6:Q6 E7:Q23">
    <cfRule type="expression" dxfId="95" priority="7">
      <formula>$D6="Extremadura"</formula>
    </cfRule>
    <cfRule type="expression" dxfId="94" priority="8">
      <formula>$D6="Total"</formula>
    </cfRule>
  </conditionalFormatting>
  <conditionalFormatting sqref="F6:Q6">
    <cfRule type="containsText" dxfId="93" priority="9" operator="containsText" text="Extremadura">
      <formula>NOT(ISERROR(SEARCH("Extremadura",F6)))</formula>
    </cfRule>
    <cfRule type="containsText" dxfId="92" priority="10" operator="containsText" text="Total">
      <formula>NOT(ISERROR(SEARCH("Total",F6)))</formula>
    </cfRule>
  </conditionalFormatting>
  <hyperlinks>
    <hyperlink ref="A1" location="ÍNDICE!A1" display="ÍNDICE" xr:uid="{23610E2F-33CD-49ED-B4DD-C98FE917C259}"/>
  </hyperlinks>
  <pageMargins left="0.7" right="0.7" top="0.75" bottom="0.75" header="0.3" footer="0.3"/>
  <pageSetup paperSize="9" orientation="portrait" r:id="rId1"/>
  <drawing r:id="rId2"/>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92E0D5-1954-4B14-AB32-4F1A278B9F48}">
  <sheetPr codeName="Sheet78"/>
  <dimension ref="A1:O34"/>
  <sheetViews>
    <sheetView zoomScaleNormal="100" workbookViewId="0"/>
  </sheetViews>
  <sheetFormatPr baseColWidth="10" defaultColWidth="8.85546875" defaultRowHeight="14.25" x14ac:dyDescent="0.3"/>
  <cols>
    <col min="1" max="1" width="8.85546875" style="51"/>
    <col min="2" max="2" width="26.85546875" style="243" customWidth="1"/>
    <col min="3" max="7" width="15.85546875" style="51" customWidth="1"/>
    <col min="8" max="8" width="8.85546875" style="51" customWidth="1"/>
    <col min="9" max="16384" width="8.85546875" style="51"/>
  </cols>
  <sheetData>
    <row r="1" spans="1:8" s="33" customFormat="1" ht="13.5" x14ac:dyDescent="0.25">
      <c r="A1" s="503" t="s">
        <v>23</v>
      </c>
      <c r="B1" s="52"/>
    </row>
    <row r="2" spans="1:8" s="144" customFormat="1" ht="28.35" customHeight="1" x14ac:dyDescent="0.25">
      <c r="B2" s="571" t="s">
        <v>847</v>
      </c>
      <c r="C2" s="571"/>
      <c r="D2" s="571"/>
      <c r="E2" s="571"/>
      <c r="F2" s="571"/>
      <c r="G2" s="571"/>
    </row>
    <row r="3" spans="1:8" x14ac:dyDescent="0.3">
      <c r="B3" s="631" t="s">
        <v>1041</v>
      </c>
      <c r="C3" s="631"/>
      <c r="D3" s="631"/>
      <c r="E3" s="631"/>
      <c r="F3" s="631"/>
      <c r="G3" s="631"/>
    </row>
    <row r="4" spans="1:8" x14ac:dyDescent="0.3">
      <c r="B4" s="631"/>
      <c r="C4" s="631"/>
      <c r="D4" s="631"/>
      <c r="E4" s="631"/>
      <c r="F4" s="631"/>
      <c r="G4" s="631"/>
    </row>
    <row r="5" spans="1:8" ht="13.35" customHeight="1" x14ac:dyDescent="0.3">
      <c r="B5" s="631" t="s">
        <v>1071</v>
      </c>
      <c r="C5" s="631"/>
      <c r="D5" s="631"/>
      <c r="E5" s="631"/>
      <c r="F5" s="631"/>
      <c r="G5" s="631"/>
    </row>
    <row r="6" spans="1:8" x14ac:dyDescent="0.3">
      <c r="B6" s="631"/>
      <c r="C6" s="631"/>
      <c r="D6" s="631"/>
      <c r="E6" s="631"/>
      <c r="F6" s="631"/>
      <c r="G6" s="631"/>
    </row>
    <row r="7" spans="1:8" ht="15" thickBot="1" x14ac:dyDescent="0.35"/>
    <row r="8" spans="1:8" ht="15" thickBot="1" x14ac:dyDescent="0.35">
      <c r="B8" s="297" t="s">
        <v>85</v>
      </c>
      <c r="C8" s="298" t="s">
        <v>109</v>
      </c>
      <c r="D8" s="298" t="s">
        <v>110</v>
      </c>
      <c r="E8" s="298" t="s">
        <v>111</v>
      </c>
      <c r="F8" s="298" t="s">
        <v>254</v>
      </c>
      <c r="G8" s="299" t="s">
        <v>572</v>
      </c>
    </row>
    <row r="9" spans="1:8" ht="15" thickBot="1" x14ac:dyDescent="0.35">
      <c r="B9" s="300" t="s">
        <v>241</v>
      </c>
      <c r="C9" s="301">
        <v>2.8524214205438998</v>
      </c>
      <c r="D9" s="301">
        <v>0.95080714018129986</v>
      </c>
      <c r="E9" s="301">
        <v>0</v>
      </c>
      <c r="F9" s="301">
        <v>0.95080714018129986</v>
      </c>
      <c r="G9" s="301">
        <v>4.7540357009065</v>
      </c>
      <c r="H9" s="278"/>
    </row>
    <row r="10" spans="1:8" ht="15" thickBot="1" x14ac:dyDescent="0.35">
      <c r="B10" s="300" t="s">
        <v>242</v>
      </c>
      <c r="C10" s="301">
        <v>2.8524214205438998</v>
      </c>
      <c r="D10" s="301">
        <v>0</v>
      </c>
      <c r="E10" s="301">
        <v>1.9016142803625997</v>
      </c>
      <c r="F10" s="301">
        <v>0</v>
      </c>
      <c r="G10" s="301">
        <v>4.7540357009065</v>
      </c>
    </row>
    <row r="11" spans="1:8" ht="15" thickBot="1" x14ac:dyDescent="0.35">
      <c r="B11" s="300" t="s">
        <v>243</v>
      </c>
      <c r="C11" s="301">
        <v>1.9016142803625997</v>
      </c>
      <c r="D11" s="301">
        <v>0</v>
      </c>
      <c r="E11" s="301">
        <v>1.9016142803625997</v>
      </c>
      <c r="F11" s="301">
        <v>0</v>
      </c>
      <c r="G11" s="301">
        <v>3.8032285607251994</v>
      </c>
      <c r="H11" s="278"/>
    </row>
    <row r="12" spans="1:8" ht="15" thickBot="1" x14ac:dyDescent="0.35">
      <c r="B12" s="300" t="s">
        <v>247</v>
      </c>
      <c r="C12" s="301">
        <v>2.8524214205438998</v>
      </c>
      <c r="D12" s="301">
        <v>1.9016142803625997</v>
      </c>
      <c r="E12" s="301">
        <v>1.9016142803625997</v>
      </c>
      <c r="F12" s="301">
        <v>0</v>
      </c>
      <c r="G12" s="301">
        <v>6.6556499812690992</v>
      </c>
      <c r="H12" s="278"/>
    </row>
    <row r="13" spans="1:8" ht="14.1" customHeight="1" thickBot="1" x14ac:dyDescent="0.35">
      <c r="B13" s="300" t="s">
        <v>423</v>
      </c>
      <c r="C13" s="301">
        <v>1.9016142803625997</v>
      </c>
      <c r="D13" s="301">
        <v>2.8524214205438998</v>
      </c>
      <c r="E13" s="301">
        <v>2.8524214205438998</v>
      </c>
      <c r="F13" s="301">
        <v>5.7048428410877996</v>
      </c>
      <c r="G13" s="301">
        <v>13.311299962538198</v>
      </c>
      <c r="H13" s="278"/>
    </row>
    <row r="14" spans="1:8" ht="14.1" customHeight="1" thickBot="1" x14ac:dyDescent="0.35">
      <c r="B14" s="300" t="s">
        <v>246</v>
      </c>
      <c r="C14" s="301">
        <v>9.5080714018129999</v>
      </c>
      <c r="D14" s="301">
        <v>7.6064571214503989</v>
      </c>
      <c r="E14" s="301">
        <v>7.6064571214503989</v>
      </c>
      <c r="F14" s="301">
        <v>9.5080714018129999</v>
      </c>
      <c r="G14" s="301">
        <v>34.229057046526798</v>
      </c>
      <c r="H14" s="278"/>
    </row>
    <row r="15" spans="1:8" ht="14.1" customHeight="1" thickBot="1" x14ac:dyDescent="0.35">
      <c r="B15" s="300" t="s">
        <v>245</v>
      </c>
      <c r="C15" s="301">
        <v>4.7540357009065</v>
      </c>
      <c r="D15" s="301">
        <v>1.9016142803625997</v>
      </c>
      <c r="E15" s="301">
        <v>2.8524214205438998</v>
      </c>
      <c r="F15" s="301">
        <v>2.8524214205438998</v>
      </c>
      <c r="G15" s="301">
        <v>12.360492822356898</v>
      </c>
      <c r="H15" s="278"/>
    </row>
    <row r="16" spans="1:8" ht="14.1" customHeight="1" thickBot="1" x14ac:dyDescent="0.35">
      <c r="B16" s="300" t="s">
        <v>424</v>
      </c>
      <c r="C16" s="301">
        <v>1.9016142803625997</v>
      </c>
      <c r="D16" s="301">
        <v>0</v>
      </c>
      <c r="E16" s="301">
        <v>0.95080714018129986</v>
      </c>
      <c r="F16" s="301">
        <v>0</v>
      </c>
      <c r="G16" s="301">
        <v>2.8524214205438998</v>
      </c>
      <c r="H16" s="278"/>
    </row>
    <row r="17" spans="2:8" ht="14.1" customHeight="1" thickBot="1" x14ac:dyDescent="0.35">
      <c r="B17" s="300" t="s">
        <v>96</v>
      </c>
      <c r="C17" s="301">
        <v>1.9016142803625997</v>
      </c>
      <c r="D17" s="301">
        <v>0</v>
      </c>
      <c r="E17" s="301">
        <v>1.9016142803625997</v>
      </c>
      <c r="F17" s="301">
        <v>0</v>
      </c>
      <c r="G17" s="301">
        <v>3.8032285607251994</v>
      </c>
      <c r="H17" s="278"/>
    </row>
    <row r="18" spans="2:8" ht="14.1" customHeight="1" thickBot="1" x14ac:dyDescent="0.35">
      <c r="B18" s="300" t="s">
        <v>107</v>
      </c>
      <c r="C18" s="301">
        <v>0</v>
      </c>
      <c r="D18" s="301">
        <v>0</v>
      </c>
      <c r="E18" s="301">
        <v>5.7048428410877996</v>
      </c>
      <c r="F18" s="301">
        <v>0</v>
      </c>
      <c r="G18" s="301">
        <v>5.7048428410877996</v>
      </c>
      <c r="H18" s="278"/>
    </row>
    <row r="19" spans="2:8" ht="14.1" customHeight="1" thickBot="1" x14ac:dyDescent="0.35">
      <c r="B19" s="300" t="s">
        <v>87</v>
      </c>
      <c r="C19" s="301">
        <v>0.95080714018129986</v>
      </c>
      <c r="D19" s="301">
        <v>0.95080714018129986</v>
      </c>
      <c r="E19" s="301">
        <v>0</v>
      </c>
      <c r="F19" s="301">
        <v>0</v>
      </c>
      <c r="G19" s="301">
        <v>1.9016142803625997</v>
      </c>
      <c r="H19" s="278"/>
    </row>
    <row r="20" spans="2:8" ht="14.1" customHeight="1" thickBot="1" x14ac:dyDescent="0.35">
      <c r="B20" s="300" t="s">
        <v>99</v>
      </c>
      <c r="C20" s="301">
        <v>56.097621270696692</v>
      </c>
      <c r="D20" s="301">
        <v>14.262107102719499</v>
      </c>
      <c r="E20" s="301">
        <v>33.278249906345494</v>
      </c>
      <c r="F20" s="301">
        <v>41.835514167977195</v>
      </c>
      <c r="G20" s="301">
        <v>145.47349244773889</v>
      </c>
      <c r="H20" s="278"/>
    </row>
    <row r="21" spans="2:8" ht="14.1" customHeight="1" thickBot="1" x14ac:dyDescent="0.35">
      <c r="B21" s="300" t="s">
        <v>106</v>
      </c>
      <c r="C21" s="301">
        <v>0</v>
      </c>
      <c r="D21" s="301">
        <v>0</v>
      </c>
      <c r="E21" s="301">
        <v>5.7048428410877996</v>
      </c>
      <c r="F21" s="301">
        <v>0</v>
      </c>
      <c r="G21" s="301">
        <v>5.7048428410877996</v>
      </c>
      <c r="H21" s="278"/>
    </row>
    <row r="22" spans="2:8" ht="14.1" customHeight="1" thickBot="1" x14ac:dyDescent="0.35">
      <c r="B22" s="300" t="s">
        <v>94</v>
      </c>
      <c r="C22" s="301">
        <v>0</v>
      </c>
      <c r="D22" s="301">
        <v>0.95080714018129986</v>
      </c>
      <c r="E22" s="301">
        <v>0</v>
      </c>
      <c r="F22" s="301">
        <v>0</v>
      </c>
      <c r="G22" s="301">
        <v>0.95080714018129986</v>
      </c>
      <c r="H22" s="278"/>
    </row>
    <row r="23" spans="2:8" ht="14.1" customHeight="1" thickBot="1" x14ac:dyDescent="0.35">
      <c r="B23" s="300" t="s">
        <v>98</v>
      </c>
      <c r="C23" s="301">
        <v>0</v>
      </c>
      <c r="D23" s="301">
        <v>0</v>
      </c>
      <c r="E23" s="301">
        <v>0</v>
      </c>
      <c r="F23" s="301">
        <v>0</v>
      </c>
      <c r="G23" s="301">
        <v>0</v>
      </c>
      <c r="H23" s="278"/>
    </row>
    <row r="24" spans="2:8" ht="14.1" customHeight="1" thickBot="1" x14ac:dyDescent="0.35">
      <c r="B24" s="300" t="s">
        <v>248</v>
      </c>
      <c r="C24" s="301">
        <v>0.95080714018129986</v>
      </c>
      <c r="D24" s="301">
        <v>0</v>
      </c>
      <c r="E24" s="301">
        <v>0</v>
      </c>
      <c r="F24" s="301">
        <v>0</v>
      </c>
      <c r="G24" s="301">
        <v>0.95080714018129986</v>
      </c>
      <c r="H24" s="278"/>
    </row>
    <row r="25" spans="2:8" ht="14.1" customHeight="1" thickBot="1" x14ac:dyDescent="0.35">
      <c r="B25" s="300" t="s">
        <v>105</v>
      </c>
      <c r="C25" s="301">
        <v>3.8032285607251994</v>
      </c>
      <c r="D25" s="301">
        <v>0</v>
      </c>
      <c r="E25" s="301">
        <v>0</v>
      </c>
      <c r="F25" s="301">
        <v>0</v>
      </c>
      <c r="G25" s="301">
        <v>3.8032285607251994</v>
      </c>
      <c r="H25" s="278"/>
    </row>
    <row r="26" spans="2:8" ht="14.1" customHeight="1" thickBot="1" x14ac:dyDescent="0.35">
      <c r="B26" s="300" t="s">
        <v>227</v>
      </c>
      <c r="C26" s="301">
        <v>1.9016142803625997</v>
      </c>
      <c r="D26" s="301">
        <v>0</v>
      </c>
      <c r="E26" s="301">
        <v>0</v>
      </c>
      <c r="F26" s="301">
        <v>0</v>
      </c>
      <c r="G26" s="301">
        <v>1.9016142803625997</v>
      </c>
      <c r="H26" s="278"/>
    </row>
    <row r="27" spans="2:8" ht="14.1" customHeight="1" thickBot="1" x14ac:dyDescent="0.35">
      <c r="B27" s="300" t="s">
        <v>228</v>
      </c>
      <c r="C27" s="301">
        <v>0</v>
      </c>
      <c r="D27" s="301">
        <v>0</v>
      </c>
      <c r="E27" s="301">
        <v>0.95080714018129986</v>
      </c>
      <c r="F27" s="301">
        <v>0</v>
      </c>
      <c r="G27" s="301">
        <v>0.95080714018129986</v>
      </c>
      <c r="H27" s="278"/>
    </row>
    <row r="28" spans="2:8" ht="14.1" customHeight="1" thickBot="1" x14ac:dyDescent="0.35">
      <c r="B28" s="302" t="s">
        <v>100</v>
      </c>
      <c r="C28" s="303">
        <v>94.129906877948684</v>
      </c>
      <c r="D28" s="303">
        <v>31.376635625982896</v>
      </c>
      <c r="E28" s="303">
        <v>67.507306952872298</v>
      </c>
      <c r="F28" s="303">
        <v>60.851656971603191</v>
      </c>
      <c r="G28" s="303">
        <v>253.86550642840709</v>
      </c>
    </row>
    <row r="31" spans="2:8" x14ac:dyDescent="0.3">
      <c r="B31" s="51"/>
    </row>
    <row r="32" spans="2:8" x14ac:dyDescent="0.3">
      <c r="B32" s="51"/>
    </row>
    <row r="33" spans="2:15" x14ac:dyDescent="0.3">
      <c r="B33" s="51"/>
    </row>
    <row r="34" spans="2:15" x14ac:dyDescent="0.3">
      <c r="O34" s="351"/>
    </row>
  </sheetData>
  <mergeCells count="3">
    <mergeCell ref="B5:G6"/>
    <mergeCell ref="B3:G4"/>
    <mergeCell ref="B2:G2"/>
  </mergeCells>
  <hyperlinks>
    <hyperlink ref="A1" location="ÍNDICE!A1" display="ÍNDICE" xr:uid="{85F860EC-AEEA-4FD6-AEAA-3D65A520CFBB}"/>
  </hyperlinks>
  <pageMargins left="0.7" right="0.7" top="0.75" bottom="0.75" header="0.3" footer="0.3"/>
  <pageSetup paperSize="9" orientation="portrait"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A5710-BC66-4E79-85E4-521B17F3F0C4}">
  <sheetPr codeName="Hoja84"/>
  <dimension ref="A1:H41"/>
  <sheetViews>
    <sheetView showGridLines="0" zoomScaleNormal="100" workbookViewId="0"/>
  </sheetViews>
  <sheetFormatPr baseColWidth="10" defaultColWidth="11.42578125" defaultRowHeight="14.25" x14ac:dyDescent="0.3"/>
  <cols>
    <col min="1" max="1" width="11.42578125" style="304"/>
    <col min="2" max="2" width="90.7109375" style="304" customWidth="1"/>
    <col min="3" max="3" width="11.42578125" style="304" customWidth="1"/>
    <col min="4" max="4" width="20" style="304" customWidth="1"/>
    <col min="5" max="8" width="18.85546875" style="304" customWidth="1"/>
    <col min="9" max="16384" width="11.42578125" style="304"/>
  </cols>
  <sheetData>
    <row r="1" spans="1:8" s="19" customFormat="1" ht="15" customHeight="1" x14ac:dyDescent="0.3">
      <c r="A1" s="503" t="s">
        <v>23</v>
      </c>
    </row>
    <row r="2" spans="1:8" s="165" customFormat="1" ht="33" x14ac:dyDescent="0.25">
      <c r="B2" s="359" t="s">
        <v>904</v>
      </c>
      <c r="C2"/>
      <c r="D2" s="434"/>
      <c r="E2" s="434"/>
      <c r="F2" s="434"/>
      <c r="G2" s="434"/>
    </row>
    <row r="3" spans="1:8" ht="28.5" x14ac:dyDescent="0.3">
      <c r="B3" s="353" t="s">
        <v>1041</v>
      </c>
    </row>
    <row r="4" spans="1:8" ht="24.6" customHeight="1" x14ac:dyDescent="0.3">
      <c r="B4" s="353" t="s">
        <v>425</v>
      </c>
      <c r="D4" s="413" t="s">
        <v>85</v>
      </c>
      <c r="E4" s="413" t="s">
        <v>101</v>
      </c>
      <c r="F4" s="413" t="s">
        <v>102</v>
      </c>
      <c r="G4" s="413" t="s">
        <v>103</v>
      </c>
      <c r="H4" s="413" t="s">
        <v>104</v>
      </c>
    </row>
    <row r="5" spans="1:8" x14ac:dyDescent="0.3">
      <c r="A5" s="283"/>
      <c r="D5" s="387" t="s">
        <v>241</v>
      </c>
      <c r="E5" s="393">
        <v>0</v>
      </c>
      <c r="F5" s="393">
        <v>0.2</v>
      </c>
      <c r="G5" s="393">
        <v>0.8</v>
      </c>
      <c r="H5" s="401">
        <v>2008.2</v>
      </c>
    </row>
    <row r="6" spans="1:8" x14ac:dyDescent="0.3">
      <c r="A6" s="283"/>
      <c r="D6" s="387" t="s">
        <v>242</v>
      </c>
      <c r="E6" s="393">
        <v>0.4</v>
      </c>
      <c r="F6" s="393">
        <v>0.4</v>
      </c>
      <c r="G6" s="393">
        <v>0.2</v>
      </c>
      <c r="H6" s="401">
        <v>2015.8</v>
      </c>
    </row>
    <row r="7" spans="1:8" x14ac:dyDescent="0.3">
      <c r="D7" s="387" t="s">
        <v>243</v>
      </c>
      <c r="E7" s="393">
        <v>0.5</v>
      </c>
      <c r="F7" s="393">
        <v>0</v>
      </c>
      <c r="G7" s="393">
        <v>0.5</v>
      </c>
      <c r="H7" s="401">
        <v>2014.5</v>
      </c>
    </row>
    <row r="8" spans="1:8" x14ac:dyDescent="0.3">
      <c r="D8" s="387" t="s">
        <v>95</v>
      </c>
      <c r="E8" s="393">
        <v>0</v>
      </c>
      <c r="F8" s="393">
        <v>0</v>
      </c>
      <c r="G8" s="393">
        <v>1</v>
      </c>
      <c r="H8" s="401">
        <v>2005.25</v>
      </c>
    </row>
    <row r="9" spans="1:8" x14ac:dyDescent="0.3">
      <c r="D9" s="387" t="s">
        <v>225</v>
      </c>
      <c r="E9" s="393">
        <v>0.3</v>
      </c>
      <c r="F9" s="393">
        <v>0.4</v>
      </c>
      <c r="G9" s="393">
        <v>0.3</v>
      </c>
      <c r="H9" s="401">
        <v>2016</v>
      </c>
    </row>
    <row r="10" spans="1:8" x14ac:dyDescent="0.3">
      <c r="D10" s="387" t="s">
        <v>244</v>
      </c>
      <c r="E10" s="393">
        <v>0.66666666666666663</v>
      </c>
      <c r="F10" s="393">
        <v>0</v>
      </c>
      <c r="G10" s="393">
        <v>0.33333333333333331</v>
      </c>
      <c r="H10" s="401">
        <v>2016.6666666666667</v>
      </c>
    </row>
    <row r="11" spans="1:8" x14ac:dyDescent="0.3">
      <c r="D11" s="387" t="s">
        <v>245</v>
      </c>
      <c r="E11" s="393">
        <v>0.69230769230769229</v>
      </c>
      <c r="F11" s="393">
        <v>7.6923076923076927E-2</v>
      </c>
      <c r="G11" s="393">
        <v>0.23076923076923078</v>
      </c>
      <c r="H11" s="401">
        <v>2017.2307692307693</v>
      </c>
    </row>
    <row r="12" spans="1:8" x14ac:dyDescent="0.3">
      <c r="B12" s="305"/>
      <c r="D12" s="387" t="s">
        <v>246</v>
      </c>
      <c r="E12" s="393">
        <v>0.61111111111111116</v>
      </c>
      <c r="F12" s="393">
        <v>0.19444444444444445</v>
      </c>
      <c r="G12" s="393">
        <v>0.19444444444444445</v>
      </c>
      <c r="H12" s="401">
        <v>2017.3055555555557</v>
      </c>
    </row>
    <row r="13" spans="1:8" x14ac:dyDescent="0.3">
      <c r="D13" s="387" t="s">
        <v>99</v>
      </c>
      <c r="E13" s="393">
        <v>0.38562091503267976</v>
      </c>
      <c r="F13" s="393">
        <v>0.1111111111111111</v>
      </c>
      <c r="G13" s="393">
        <v>0.50326797385620914</v>
      </c>
      <c r="H13" s="401">
        <v>2011.7385620915034</v>
      </c>
    </row>
    <row r="14" spans="1:8" x14ac:dyDescent="0.3">
      <c r="D14" s="387" t="s">
        <v>248</v>
      </c>
      <c r="E14" s="393">
        <v>0</v>
      </c>
      <c r="F14" s="393">
        <v>1</v>
      </c>
      <c r="G14" s="393">
        <v>0</v>
      </c>
      <c r="H14" s="401">
        <v>2014</v>
      </c>
    </row>
    <row r="15" spans="1:8" x14ac:dyDescent="0.3">
      <c r="D15" s="387" t="s">
        <v>105</v>
      </c>
      <c r="E15" s="393">
        <v>0</v>
      </c>
      <c r="F15" s="393">
        <v>0.75</v>
      </c>
      <c r="G15" s="393">
        <v>0.25</v>
      </c>
      <c r="H15" s="401">
        <v>2013</v>
      </c>
    </row>
    <row r="16" spans="1:8" x14ac:dyDescent="0.3">
      <c r="D16" s="387" t="s">
        <v>227</v>
      </c>
      <c r="E16" s="393">
        <v>0</v>
      </c>
      <c r="F16" s="393">
        <v>0.5</v>
      </c>
      <c r="G16" s="393">
        <v>0.5</v>
      </c>
      <c r="H16" s="401">
        <v>2010</v>
      </c>
    </row>
    <row r="17" spans="2:8" x14ac:dyDescent="0.3">
      <c r="D17" s="387" t="s">
        <v>249</v>
      </c>
      <c r="E17" s="393">
        <v>1</v>
      </c>
      <c r="F17" s="393">
        <v>0</v>
      </c>
      <c r="G17" s="393">
        <v>0</v>
      </c>
      <c r="H17" s="401">
        <v>2021.75</v>
      </c>
    </row>
    <row r="18" spans="2:8" x14ac:dyDescent="0.3">
      <c r="D18" s="387" t="s">
        <v>247</v>
      </c>
      <c r="E18" s="393">
        <v>0.7142857142857143</v>
      </c>
      <c r="F18" s="393">
        <v>0</v>
      </c>
      <c r="G18" s="393">
        <v>0.2857142857142857</v>
      </c>
      <c r="H18" s="401">
        <v>2018</v>
      </c>
    </row>
    <row r="19" spans="2:8" x14ac:dyDescent="0.3">
      <c r="D19" s="387" t="s">
        <v>94</v>
      </c>
      <c r="E19" s="393">
        <v>1</v>
      </c>
      <c r="F19" s="393">
        <v>0</v>
      </c>
      <c r="G19" s="393">
        <v>0</v>
      </c>
      <c r="H19" s="401">
        <v>2019</v>
      </c>
    </row>
    <row r="20" spans="2:8" x14ac:dyDescent="0.3">
      <c r="D20" s="387" t="s">
        <v>87</v>
      </c>
      <c r="E20" s="393">
        <v>0.5</v>
      </c>
      <c r="F20" s="393">
        <v>0</v>
      </c>
      <c r="G20" s="393">
        <v>0.5</v>
      </c>
      <c r="H20" s="401">
        <v>2013.5</v>
      </c>
    </row>
    <row r="21" spans="2:8" x14ac:dyDescent="0.3">
      <c r="D21" s="387" t="s">
        <v>107</v>
      </c>
      <c r="E21" s="393">
        <v>0.16666666666666666</v>
      </c>
      <c r="F21" s="393">
        <v>0.16666666666666666</v>
      </c>
      <c r="G21" s="393">
        <v>0.66666666666666663</v>
      </c>
      <c r="H21" s="401">
        <v>2011.8333333333333</v>
      </c>
    </row>
    <row r="22" spans="2:8" x14ac:dyDescent="0.3">
      <c r="D22" s="387" t="s">
        <v>228</v>
      </c>
      <c r="E22" s="393">
        <v>1</v>
      </c>
      <c r="F22" s="393">
        <v>0</v>
      </c>
      <c r="G22" s="393">
        <v>0</v>
      </c>
      <c r="H22" s="401">
        <v>2019</v>
      </c>
    </row>
    <row r="23" spans="2:8" x14ac:dyDescent="0.3">
      <c r="D23" s="387" t="s">
        <v>106</v>
      </c>
      <c r="E23" s="393">
        <v>0</v>
      </c>
      <c r="F23" s="393">
        <v>0.33333333333333331</v>
      </c>
      <c r="G23" s="393">
        <v>0.66666666666666663</v>
      </c>
      <c r="H23" s="401">
        <v>2009.6666666666667</v>
      </c>
    </row>
    <row r="24" spans="2:8" x14ac:dyDescent="0.3">
      <c r="D24" s="372" t="s">
        <v>253</v>
      </c>
      <c r="E24" s="384">
        <v>0.41947565543071164</v>
      </c>
      <c r="F24" s="384">
        <v>0.14981273408239701</v>
      </c>
      <c r="G24" s="384">
        <v>0.43071161048689138</v>
      </c>
      <c r="H24" s="402">
        <v>2013.2771535580525</v>
      </c>
    </row>
    <row r="26" spans="2:8" x14ac:dyDescent="0.3">
      <c r="B26" s="285"/>
      <c r="D26" s="372" t="s">
        <v>229</v>
      </c>
      <c r="E26" s="384">
        <v>0.6</v>
      </c>
      <c r="F26" s="384">
        <v>0.3</v>
      </c>
      <c r="G26" s="384">
        <v>0.1</v>
      </c>
    </row>
    <row r="27" spans="2:8" x14ac:dyDescent="0.3">
      <c r="B27" s="279"/>
    </row>
    <row r="28" spans="2:8" x14ac:dyDescent="0.3">
      <c r="D28" s="372" t="s">
        <v>252</v>
      </c>
      <c r="E28" s="402">
        <f>AVERAGE(H5:H7,H10:H11,H11:H12,H14,H17,H18)</f>
        <v>2016.0683760683762</v>
      </c>
    </row>
    <row r="41" spans="4:4" x14ac:dyDescent="0.3">
      <c r="D41" s="304" t="s">
        <v>172</v>
      </c>
    </row>
  </sheetData>
  <conditionalFormatting sqref="D28:E28">
    <cfRule type="containsText" dxfId="91" priority="3" operator="containsText" text="Extremadura">
      <formula>NOT(ISERROR(SEARCH("Extremadura",D28)))</formula>
    </cfRule>
    <cfRule type="containsText" dxfId="90" priority="4" operator="containsText" text="Total">
      <formula>NOT(ISERROR(SEARCH("Total",D28)))</formula>
    </cfRule>
  </conditionalFormatting>
  <conditionalFormatting sqref="D6:G14">
    <cfRule type="containsText" dxfId="89" priority="35" operator="containsText" text="Extremadura">
      <formula>NOT(ISERROR(SEARCH("Extremadura",D6)))</formula>
    </cfRule>
    <cfRule type="containsText" dxfId="88" priority="36" operator="containsText" text="Total">
      <formula>NOT(ISERROR(SEARCH("Total",D6)))</formula>
    </cfRule>
  </conditionalFormatting>
  <conditionalFormatting sqref="D26:G26">
    <cfRule type="containsText" dxfId="87" priority="15" operator="containsText" text="Extremadura">
      <formula>NOT(ISERROR(SEARCH("Extremadura",D26)))</formula>
    </cfRule>
    <cfRule type="containsText" dxfId="86" priority="16" operator="containsText" text="Total">
      <formula>NOT(ISERROR(SEARCH("Total",D26)))</formula>
    </cfRule>
  </conditionalFormatting>
  <conditionalFormatting sqref="D5:H24">
    <cfRule type="containsText" dxfId="85" priority="21" operator="containsText" text="Extremadura">
      <formula>NOT(ISERROR(SEARCH("Extremadura",D5)))</formula>
    </cfRule>
    <cfRule type="containsText" dxfId="84" priority="22" operator="containsText" text="Total">
      <formula>NOT(ISERROR(SEARCH("Total",D5)))</formula>
    </cfRule>
  </conditionalFormatting>
  <conditionalFormatting sqref="E28">
    <cfRule type="expression" dxfId="83" priority="1">
      <formula>$C31="Extremadura"</formula>
    </cfRule>
    <cfRule type="expression" dxfId="82" priority="2">
      <formula>$C31="Total"</formula>
    </cfRule>
  </conditionalFormatting>
  <conditionalFormatting sqref="E6:G14">
    <cfRule type="expression" dxfId="81" priority="33">
      <formula>$D6="Extremadura"</formula>
    </cfRule>
    <cfRule type="expression" dxfId="80" priority="34">
      <formula>$D6="Total"</formula>
    </cfRule>
  </conditionalFormatting>
  <conditionalFormatting sqref="E26:G26">
    <cfRule type="expression" dxfId="79" priority="309">
      <formula>#REF!="Extremadura"</formula>
    </cfRule>
    <cfRule type="expression" dxfId="78" priority="310">
      <formula>#REF!="Total"</formula>
    </cfRule>
  </conditionalFormatting>
  <conditionalFormatting sqref="E5:H24">
    <cfRule type="expression" dxfId="77" priority="19">
      <formula>$C8="Extremadura"</formula>
    </cfRule>
    <cfRule type="expression" dxfId="76" priority="20">
      <formula>$C8="Total"</formula>
    </cfRule>
  </conditionalFormatting>
  <conditionalFormatting sqref="G5">
    <cfRule type="expression" dxfId="75" priority="43">
      <formula>$D5="Extremadura"</formula>
    </cfRule>
    <cfRule type="expression" dxfId="74" priority="44">
      <formula>$D5="Total"</formula>
    </cfRule>
    <cfRule type="containsText" dxfId="73" priority="45" operator="containsText" text="Extremadura">
      <formula>NOT(ISERROR(SEARCH("Extremadura",G5)))</formula>
    </cfRule>
    <cfRule type="containsText" dxfId="72" priority="46" operator="containsText" text="Total">
      <formula>NOT(ISERROR(SEARCH("Total",G5)))</formula>
    </cfRule>
  </conditionalFormatting>
  <conditionalFormatting sqref="H5:H24">
    <cfRule type="expression" dxfId="71" priority="23">
      <formula>$D5="Extremadura"</formula>
    </cfRule>
    <cfRule type="expression" dxfId="70" priority="24">
      <formula>$D5="Total"</formula>
    </cfRule>
  </conditionalFormatting>
  <hyperlinks>
    <hyperlink ref="A1" location="ÍNDICE!A1" display="ÍNDICE" xr:uid="{905724FC-A542-4881-A1E2-361106C80DE8}"/>
  </hyperlinks>
  <pageMargins left="0.7" right="0.7" top="0.75" bottom="0.75" header="0.3" footer="0.3"/>
  <pageSetup paperSize="9" orientation="portrait" r:id="rId1"/>
  <drawing r:id="rId2"/>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DD648-BF19-4FFD-9C33-9B0D350AC366}">
  <sheetPr codeName="Sheet81"/>
  <dimension ref="A1:H29"/>
  <sheetViews>
    <sheetView zoomScaleNormal="100" workbookViewId="0"/>
  </sheetViews>
  <sheetFormatPr baseColWidth="10" defaultColWidth="11.42578125" defaultRowHeight="14.25" x14ac:dyDescent="0.3"/>
  <cols>
    <col min="1" max="1" width="7.42578125" style="282" customWidth="1"/>
    <col min="2" max="2" width="90.7109375" style="282" customWidth="1"/>
    <col min="3" max="3" width="7.42578125" style="282" customWidth="1"/>
    <col min="4" max="4" width="12.42578125" style="282" customWidth="1"/>
    <col min="5" max="8" width="18.42578125" style="282" customWidth="1"/>
    <col min="9" max="16384" width="11.42578125" style="282"/>
  </cols>
  <sheetData>
    <row r="1" spans="1:8" s="46" customFormat="1" ht="15" customHeight="1" x14ac:dyDescent="0.3">
      <c r="A1" s="503" t="s">
        <v>23</v>
      </c>
    </row>
    <row r="2" spans="1:8" s="162" customFormat="1" ht="35.1" customHeight="1" x14ac:dyDescent="0.25">
      <c r="B2" s="141" t="s">
        <v>905</v>
      </c>
      <c r="C2"/>
      <c r="D2" s="142"/>
      <c r="E2" s="142"/>
      <c r="F2" s="142"/>
      <c r="G2" s="142"/>
    </row>
    <row r="3" spans="1:8" ht="28.5" x14ac:dyDescent="0.3">
      <c r="B3" s="353" t="s">
        <v>1041</v>
      </c>
    </row>
    <row r="4" spans="1:8" ht="40.5" x14ac:dyDescent="0.3">
      <c r="D4" s="413" t="s">
        <v>85</v>
      </c>
      <c r="E4" s="413" t="s">
        <v>101</v>
      </c>
      <c r="F4" s="413" t="s">
        <v>102</v>
      </c>
      <c r="G4" s="413" t="s">
        <v>103</v>
      </c>
      <c r="H4" s="413" t="s">
        <v>104</v>
      </c>
    </row>
    <row r="5" spans="1:8" x14ac:dyDescent="0.3">
      <c r="A5" s="283"/>
      <c r="D5" s="387" t="s">
        <v>151</v>
      </c>
      <c r="E5" s="393">
        <v>0.33333333333333331</v>
      </c>
      <c r="F5" s="393">
        <v>0.13131313131313133</v>
      </c>
      <c r="G5" s="393">
        <v>0.53535353535353536</v>
      </c>
      <c r="H5" s="401">
        <v>2013.6294161958569</v>
      </c>
    </row>
    <row r="6" spans="1:8" x14ac:dyDescent="0.3">
      <c r="A6" s="283"/>
      <c r="D6" s="387" t="s">
        <v>145</v>
      </c>
      <c r="E6" s="393">
        <v>0.45454545454545453</v>
      </c>
      <c r="F6" s="393">
        <v>3.0303030303030304E-2</v>
      </c>
      <c r="G6" s="393">
        <v>0.51515151515151514</v>
      </c>
      <c r="H6" s="401">
        <v>2012.9657407407406</v>
      </c>
    </row>
    <row r="7" spans="1:8" x14ac:dyDescent="0.3">
      <c r="D7" s="387" t="s">
        <v>152</v>
      </c>
      <c r="E7" s="393">
        <v>0.51428571428571423</v>
      </c>
      <c r="F7" s="393">
        <v>0.11428571428571428</v>
      </c>
      <c r="G7" s="393">
        <v>0.37142857142857144</v>
      </c>
      <c r="H7" s="401">
        <v>2014.8873239436621</v>
      </c>
    </row>
    <row r="8" spans="1:8" x14ac:dyDescent="0.3">
      <c r="D8" s="387" t="s">
        <v>148</v>
      </c>
      <c r="E8" s="393">
        <v>0.5</v>
      </c>
      <c r="F8" s="393">
        <v>0.2</v>
      </c>
      <c r="G8" s="393">
        <v>0.3</v>
      </c>
      <c r="H8" s="401">
        <v>2012.9583333333333</v>
      </c>
    </row>
    <row r="9" spans="1:8" x14ac:dyDescent="0.3">
      <c r="D9" s="387" t="s">
        <v>147</v>
      </c>
      <c r="E9" s="393">
        <v>0.53333333333333333</v>
      </c>
      <c r="F9" s="393">
        <v>0.13333333333333333</v>
      </c>
      <c r="G9" s="393">
        <v>0.33333333333333331</v>
      </c>
      <c r="H9" s="401">
        <v>2014.675</v>
      </c>
    </row>
    <row r="10" spans="1:8" x14ac:dyDescent="0.3">
      <c r="D10" s="387" t="s">
        <v>149</v>
      </c>
      <c r="E10" s="393">
        <v>0.29411764705882354</v>
      </c>
      <c r="F10" s="393">
        <v>0.23529411764705882</v>
      </c>
      <c r="G10" s="393">
        <v>0.47058823529411764</v>
      </c>
      <c r="H10" s="401">
        <v>2016.375</v>
      </c>
    </row>
    <row r="11" spans="1:8" x14ac:dyDescent="0.3">
      <c r="D11" s="387" t="s">
        <v>146</v>
      </c>
      <c r="E11" s="393">
        <v>0.5714285714285714</v>
      </c>
      <c r="F11" s="393">
        <v>0.42857142857142855</v>
      </c>
      <c r="G11" s="393">
        <v>0</v>
      </c>
      <c r="H11" s="401">
        <v>2017.4666666666665</v>
      </c>
    </row>
    <row r="12" spans="1:8" x14ac:dyDescent="0.3">
      <c r="B12" s="284"/>
      <c r="D12" s="387" t="s">
        <v>150</v>
      </c>
      <c r="E12" s="393">
        <v>0.33333333333333331</v>
      </c>
      <c r="F12" s="393">
        <v>0.46666666666666667</v>
      </c>
      <c r="G12" s="393">
        <v>0.2</v>
      </c>
      <c r="H12" s="401">
        <v>2018.8636363636365</v>
      </c>
    </row>
    <row r="13" spans="1:8" x14ac:dyDescent="0.3">
      <c r="D13" s="372" t="s">
        <v>240</v>
      </c>
      <c r="E13" s="384">
        <v>0.41947565543071164</v>
      </c>
      <c r="F13" s="384">
        <v>0.14981273408239701</v>
      </c>
      <c r="G13" s="384">
        <v>0.43071161048689138</v>
      </c>
      <c r="H13" s="402">
        <v>2013.2771535580525</v>
      </c>
    </row>
    <row r="24" spans="2:4" x14ac:dyDescent="0.3">
      <c r="B24" s="285"/>
    </row>
    <row r="25" spans="2:4" x14ac:dyDescent="0.3">
      <c r="B25" s="286"/>
    </row>
    <row r="29" spans="2:4" x14ac:dyDescent="0.3">
      <c r="D29" s="282" t="s">
        <v>172</v>
      </c>
    </row>
  </sheetData>
  <conditionalFormatting sqref="D6:G11">
    <cfRule type="containsText" dxfId="69" priority="45" operator="containsText" text="Extremadura">
      <formula>NOT(ISERROR(SEARCH("Extremadura",D6)))</formula>
    </cfRule>
    <cfRule type="containsText" dxfId="68" priority="46" operator="containsText" text="Total">
      <formula>NOT(ISERROR(SEARCH("Total",D6)))</formula>
    </cfRule>
  </conditionalFormatting>
  <conditionalFormatting sqref="D5:H13">
    <cfRule type="containsText" dxfId="67" priority="3" operator="containsText" text="Extremadura">
      <formula>NOT(ISERROR(SEARCH("Extremadura",D5)))</formula>
    </cfRule>
    <cfRule type="containsText" dxfId="66" priority="4" operator="containsText" text="Total">
      <formula>NOT(ISERROR(SEARCH("Total",D5)))</formula>
    </cfRule>
  </conditionalFormatting>
  <conditionalFormatting sqref="E5:H13">
    <cfRule type="expression" dxfId="65" priority="1">
      <formula>$C8="Extremadura"</formula>
    </cfRule>
    <cfRule type="expression" dxfId="64" priority="2">
      <formula>$C8="Total"</formula>
    </cfRule>
  </conditionalFormatting>
  <conditionalFormatting sqref="E6:H9">
    <cfRule type="expression" dxfId="63" priority="5">
      <formula>$D6="Extremadura"</formula>
    </cfRule>
    <cfRule type="expression" dxfId="62" priority="6">
      <formula>$D6="Total"</formula>
    </cfRule>
  </conditionalFormatting>
  <conditionalFormatting sqref="E10:H10">
    <cfRule type="expression" dxfId="61" priority="217">
      <formula>$D11="Extremadura"</formula>
    </cfRule>
    <cfRule type="expression" dxfId="60" priority="218">
      <formula>$D11="Total"</formula>
    </cfRule>
  </conditionalFormatting>
  <conditionalFormatting sqref="E11:H11">
    <cfRule type="expression" dxfId="59" priority="219">
      <formula>#REF!="Extremadura"</formula>
    </cfRule>
    <cfRule type="expression" dxfId="58" priority="220">
      <formula>#REF!="Total"</formula>
    </cfRule>
  </conditionalFormatting>
  <conditionalFormatting sqref="E12:H13">
    <cfRule type="expression" dxfId="57" priority="25">
      <formula>$D12="Extremadura"</formula>
    </cfRule>
    <cfRule type="expression" dxfId="56" priority="26">
      <formula>$D12="Total"</formula>
    </cfRule>
  </conditionalFormatting>
  <conditionalFormatting sqref="E13:H13">
    <cfRule type="containsText" dxfId="55" priority="27" operator="containsText" text="Extremadura">
      <formula>NOT(ISERROR(SEARCH("Extremadura",E13)))</formula>
    </cfRule>
    <cfRule type="containsText" dxfId="54" priority="28" operator="containsText" text="Total">
      <formula>NOT(ISERROR(SEARCH("Total",E13)))</formula>
    </cfRule>
  </conditionalFormatting>
  <hyperlinks>
    <hyperlink ref="A1" location="ÍNDICE!A1" display="ÍNDICE" xr:uid="{D9C2EE11-8996-499B-B86C-118C95378B92}"/>
  </hyperlinks>
  <pageMargins left="0.7" right="0.7" top="0.75" bottom="0.75" header="0.3" footer="0.3"/>
  <pageSetup paperSize="9" orientation="portrait" r:id="rId1"/>
  <drawing r:id="rId2"/>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7BAF1-46CE-441F-9934-D6CCB52EAD9F}">
  <sheetPr codeName="Hoja99"/>
  <dimension ref="A1:M28"/>
  <sheetViews>
    <sheetView showGridLines="0" zoomScaleNormal="100" workbookViewId="0"/>
  </sheetViews>
  <sheetFormatPr baseColWidth="10" defaultColWidth="11.42578125" defaultRowHeight="14.25" x14ac:dyDescent="0.3"/>
  <cols>
    <col min="1" max="1" width="11.42578125" style="292"/>
    <col min="2" max="2" width="90.7109375" style="292" customWidth="1"/>
    <col min="3" max="3" width="11.42578125" style="292" customWidth="1"/>
    <col min="4" max="4" width="17.28515625" style="292" customWidth="1"/>
    <col min="5" max="13" width="8" style="292" customWidth="1"/>
    <col min="14" max="16384" width="11.42578125" style="292"/>
  </cols>
  <sheetData>
    <row r="1" spans="1:13" s="29" customFormat="1" ht="15" customHeight="1" x14ac:dyDescent="0.3">
      <c r="A1" s="503" t="s">
        <v>23</v>
      </c>
    </row>
    <row r="2" spans="1:13" s="164" customFormat="1" ht="33" x14ac:dyDescent="0.25">
      <c r="B2" s="101" t="s">
        <v>906</v>
      </c>
      <c r="D2" s="138"/>
    </row>
    <row r="3" spans="1:13" x14ac:dyDescent="0.3">
      <c r="B3" s="344" t="s">
        <v>1040</v>
      </c>
    </row>
    <row r="4" spans="1:13" x14ac:dyDescent="0.3">
      <c r="B4" s="341"/>
    </row>
    <row r="5" spans="1:13" x14ac:dyDescent="0.3">
      <c r="D5" s="413" t="s">
        <v>20</v>
      </c>
      <c r="E5" s="413" t="s">
        <v>89</v>
      </c>
      <c r="F5" s="413" t="s">
        <v>87</v>
      </c>
      <c r="G5" s="413" t="s">
        <v>93</v>
      </c>
      <c r="H5" s="413" t="s">
        <v>95</v>
      </c>
      <c r="I5" s="413" t="s">
        <v>92</v>
      </c>
      <c r="J5" s="413" t="s">
        <v>108</v>
      </c>
      <c r="K5" s="413" t="s">
        <v>96</v>
      </c>
      <c r="L5" s="413" t="s">
        <v>90</v>
      </c>
      <c r="M5" s="413" t="s">
        <v>91</v>
      </c>
    </row>
    <row r="6" spans="1:13" x14ac:dyDescent="0.3">
      <c r="A6" s="293"/>
      <c r="D6" s="517" t="s">
        <v>605</v>
      </c>
      <c r="E6" s="403">
        <v>456.98076923076923</v>
      </c>
      <c r="F6" s="403">
        <v>2451.7391304347825</v>
      </c>
      <c r="G6" s="403">
        <v>2006.608695652174</v>
      </c>
      <c r="H6" s="403">
        <v>4018.4142857142856</v>
      </c>
      <c r="I6" s="403">
        <v>6169.8372093023254</v>
      </c>
      <c r="J6" s="403">
        <v>17334.397515527951</v>
      </c>
      <c r="K6" s="403">
        <v>897.76923076923072</v>
      </c>
      <c r="L6" s="403">
        <v>6040.6724137931033</v>
      </c>
      <c r="M6" s="403">
        <v>3578</v>
      </c>
    </row>
    <row r="7" spans="1:13" x14ac:dyDescent="0.3">
      <c r="A7" s="293"/>
      <c r="D7" s="387" t="s">
        <v>72</v>
      </c>
      <c r="E7" s="403">
        <v>87.75</v>
      </c>
      <c r="F7" s="403">
        <v>3089.5</v>
      </c>
      <c r="G7" s="403">
        <v>3649</v>
      </c>
      <c r="H7" s="403">
        <v>2588.217391304348</v>
      </c>
      <c r="I7" s="403">
        <v>2366.5500000000002</v>
      </c>
      <c r="J7" s="403">
        <v>9028.0361445783128</v>
      </c>
      <c r="K7" s="403">
        <v>354.25</v>
      </c>
      <c r="L7" s="403">
        <v>4706.272727272727</v>
      </c>
      <c r="M7" s="403">
        <v>3115</v>
      </c>
    </row>
    <row r="8" spans="1:13" x14ac:dyDescent="0.3">
      <c r="D8" s="387" t="s">
        <v>78</v>
      </c>
      <c r="E8" s="403">
        <v>1595</v>
      </c>
      <c r="F8" s="403">
        <v>2459</v>
      </c>
      <c r="G8" s="403" t="s">
        <v>61</v>
      </c>
      <c r="H8" s="403">
        <v>1884.1666666666667</v>
      </c>
      <c r="I8" s="403">
        <v>2380.125</v>
      </c>
      <c r="J8" s="403">
        <v>10693.921052631578</v>
      </c>
      <c r="K8" s="403">
        <v>1116.5</v>
      </c>
      <c r="L8" s="403">
        <v>4073.8333333333335</v>
      </c>
      <c r="M8" s="403">
        <v>0</v>
      </c>
    </row>
    <row r="9" spans="1:13" x14ac:dyDescent="0.3">
      <c r="D9" s="387" t="s">
        <v>74</v>
      </c>
      <c r="E9" s="403">
        <v>465.42857142857144</v>
      </c>
      <c r="F9" s="403">
        <v>2847.2</v>
      </c>
      <c r="G9" s="403">
        <v>1358.1538461538462</v>
      </c>
      <c r="H9" s="403">
        <v>2507.5333333333333</v>
      </c>
      <c r="I9" s="403">
        <v>3374.3333333333335</v>
      </c>
      <c r="J9" s="403">
        <v>12402.091954022988</v>
      </c>
      <c r="K9" s="403">
        <v>461.61538461538464</v>
      </c>
      <c r="L9" s="403">
        <v>6449.545454545455</v>
      </c>
      <c r="M9" s="403">
        <v>3565</v>
      </c>
    </row>
    <row r="10" spans="1:13" x14ac:dyDescent="0.3">
      <c r="D10" s="387" t="s">
        <v>65</v>
      </c>
      <c r="E10" s="403">
        <v>1039.3333333333333</v>
      </c>
      <c r="F10" s="403">
        <v>3135</v>
      </c>
      <c r="G10" s="403">
        <v>1101</v>
      </c>
      <c r="H10" s="403">
        <v>2355.4</v>
      </c>
      <c r="I10" s="403">
        <v>5261.666666666667</v>
      </c>
      <c r="J10" s="403">
        <v>11272.310344827587</v>
      </c>
      <c r="K10" s="403">
        <v>270.66666666666669</v>
      </c>
      <c r="L10" s="403">
        <v>7302.375</v>
      </c>
      <c r="M10" s="403">
        <v>2994</v>
      </c>
    </row>
    <row r="11" spans="1:13" x14ac:dyDescent="0.3">
      <c r="D11" s="387" t="s">
        <v>73</v>
      </c>
      <c r="E11" s="403">
        <v>1301.625</v>
      </c>
      <c r="F11" s="403">
        <v>1679.6666666666667</v>
      </c>
      <c r="G11" s="403">
        <v>3634.1428571428573</v>
      </c>
      <c r="H11" s="403">
        <v>1669.4242424242425</v>
      </c>
      <c r="I11" s="403">
        <v>5557.6842105263158</v>
      </c>
      <c r="J11" s="403">
        <v>9405.221374045801</v>
      </c>
      <c r="K11" s="403">
        <v>905</v>
      </c>
      <c r="L11" s="403">
        <v>7682.875</v>
      </c>
      <c r="M11" s="403">
        <v>5009</v>
      </c>
    </row>
    <row r="12" spans="1:13" x14ac:dyDescent="0.3">
      <c r="D12" s="387" t="s">
        <v>76</v>
      </c>
      <c r="E12" s="403">
        <v>120.2</v>
      </c>
      <c r="F12" s="403">
        <v>1832</v>
      </c>
      <c r="G12" s="403">
        <v>4172</v>
      </c>
      <c r="H12" s="403">
        <v>2639.2352941176468</v>
      </c>
      <c r="I12" s="403">
        <v>6588.4615384615381</v>
      </c>
      <c r="J12" s="403">
        <v>10492</v>
      </c>
      <c r="K12" s="403">
        <v>1282.3333333333333</v>
      </c>
      <c r="L12" s="403">
        <v>4960.8125</v>
      </c>
      <c r="M12" s="403">
        <v>10013</v>
      </c>
    </row>
    <row r="13" spans="1:13" x14ac:dyDescent="0.3">
      <c r="B13" s="294"/>
      <c r="D13" s="387" t="s">
        <v>71</v>
      </c>
      <c r="E13" s="403">
        <v>466.59090909090907</v>
      </c>
      <c r="F13" s="403">
        <v>1528.9655172413793</v>
      </c>
      <c r="G13" s="403">
        <v>2616.4117647058824</v>
      </c>
      <c r="H13" s="403">
        <v>4127.9868421052633</v>
      </c>
      <c r="I13" s="403">
        <v>5102.8961038961043</v>
      </c>
      <c r="J13" s="403">
        <v>9614.0935672514624</v>
      </c>
      <c r="K13" s="403">
        <v>1062.6190476190477</v>
      </c>
      <c r="L13" s="403">
        <v>7938.8265306122448</v>
      </c>
      <c r="M13" s="403">
        <v>2434.1538461538462</v>
      </c>
    </row>
    <row r="14" spans="1:13" x14ac:dyDescent="0.3">
      <c r="D14" s="387" t="s">
        <v>67</v>
      </c>
      <c r="E14" s="403">
        <v>382.1</v>
      </c>
      <c r="F14" s="403">
        <v>2976.9565217391305</v>
      </c>
      <c r="G14" s="403">
        <v>1395.4545454545455</v>
      </c>
      <c r="H14" s="403">
        <v>3103.6410256410259</v>
      </c>
      <c r="I14" s="403">
        <v>4313.1896551724139</v>
      </c>
      <c r="J14" s="403">
        <v>9021.2666666666664</v>
      </c>
      <c r="K14" s="403">
        <v>1559.1666666666667</v>
      </c>
      <c r="L14" s="403">
        <v>6618.2428571428572</v>
      </c>
      <c r="M14" s="403">
        <v>2241.75</v>
      </c>
    </row>
    <row r="15" spans="1:13" x14ac:dyDescent="0.3">
      <c r="D15" s="387" t="s">
        <v>66</v>
      </c>
      <c r="E15" s="403">
        <v>137</v>
      </c>
      <c r="F15" s="403">
        <v>2100.5</v>
      </c>
      <c r="G15" s="403">
        <v>1209</v>
      </c>
      <c r="H15" s="403">
        <v>2123.6428571428573</v>
      </c>
      <c r="I15" s="403">
        <v>3623.2222222222222</v>
      </c>
      <c r="J15" s="403">
        <v>7497.0277777777774</v>
      </c>
      <c r="K15" s="403">
        <v>2178</v>
      </c>
      <c r="L15" s="403">
        <v>4877.75</v>
      </c>
      <c r="M15" s="403">
        <v>4417</v>
      </c>
    </row>
    <row r="16" spans="1:13" x14ac:dyDescent="0.3">
      <c r="D16" s="387" t="s">
        <v>70</v>
      </c>
      <c r="E16" s="403">
        <v>292.25</v>
      </c>
      <c r="F16" s="403">
        <v>1777.4444444444443</v>
      </c>
      <c r="G16" s="403">
        <v>1786.4</v>
      </c>
      <c r="H16" s="403">
        <v>2625.2727272727275</v>
      </c>
      <c r="I16" s="403">
        <v>3836.56</v>
      </c>
      <c r="J16" s="403">
        <v>8553.131736526946</v>
      </c>
      <c r="K16" s="403">
        <v>1374</v>
      </c>
      <c r="L16" s="403">
        <v>6796.9761904761908</v>
      </c>
      <c r="M16" s="403">
        <v>3836.6666666666665</v>
      </c>
    </row>
    <row r="17" spans="2:13" x14ac:dyDescent="0.3">
      <c r="D17" s="387" t="s">
        <v>80</v>
      </c>
      <c r="E17" s="403">
        <v>304.66666666666669</v>
      </c>
      <c r="F17" s="403">
        <v>1241.75</v>
      </c>
      <c r="G17" s="403">
        <v>2944.5</v>
      </c>
      <c r="H17" s="403">
        <v>2530.4545454545455</v>
      </c>
      <c r="I17" s="403">
        <v>4685.4444444444443</v>
      </c>
      <c r="J17" s="403">
        <v>13941.354838709678</v>
      </c>
      <c r="K17" s="403">
        <v>426.5</v>
      </c>
      <c r="L17" s="403">
        <v>6210.333333333333</v>
      </c>
      <c r="M17" s="403">
        <v>2696</v>
      </c>
    </row>
    <row r="18" spans="2:13" x14ac:dyDescent="0.3">
      <c r="D18" s="387" t="s">
        <v>77</v>
      </c>
      <c r="E18" s="403" t="s">
        <v>61</v>
      </c>
      <c r="F18" s="403">
        <v>961.5</v>
      </c>
      <c r="G18" s="403">
        <v>1389</v>
      </c>
      <c r="H18" s="403">
        <v>4232.5</v>
      </c>
      <c r="I18" s="403">
        <v>6076.5</v>
      </c>
      <c r="J18" s="403">
        <v>8967.8421052631584</v>
      </c>
      <c r="K18" s="403">
        <v>584</v>
      </c>
      <c r="L18" s="403">
        <v>5983.666666666667</v>
      </c>
      <c r="M18" s="403">
        <v>0</v>
      </c>
    </row>
    <row r="19" spans="2:13" x14ac:dyDescent="0.3">
      <c r="D19" s="387" t="s">
        <v>79</v>
      </c>
      <c r="E19" s="403">
        <v>477.82857142857142</v>
      </c>
      <c r="F19" s="403">
        <v>2415.1666666666665</v>
      </c>
      <c r="G19" s="403">
        <v>2186.0588235294117</v>
      </c>
      <c r="H19" s="403">
        <v>3988.0172413793102</v>
      </c>
      <c r="I19" s="403">
        <v>6234.757575757576</v>
      </c>
      <c r="J19" s="403">
        <v>11424.257950530035</v>
      </c>
      <c r="K19" s="403">
        <v>936.81818181818187</v>
      </c>
      <c r="L19" s="403">
        <v>8654.6</v>
      </c>
      <c r="M19" s="403">
        <v>3352.6</v>
      </c>
    </row>
    <row r="20" spans="2:13" x14ac:dyDescent="0.3">
      <c r="D20" s="387" t="s">
        <v>81</v>
      </c>
      <c r="E20" s="403">
        <v>48.769230769230766</v>
      </c>
      <c r="F20" s="403">
        <v>1398</v>
      </c>
      <c r="G20" s="403">
        <v>444.8</v>
      </c>
      <c r="H20" s="403">
        <v>1827.5625</v>
      </c>
      <c r="I20" s="403">
        <v>2081.0588235294117</v>
      </c>
      <c r="J20" s="403">
        <v>7248.9509202453992</v>
      </c>
      <c r="K20" s="403">
        <v>567</v>
      </c>
      <c r="L20" s="403">
        <v>6618.6129032258068</v>
      </c>
      <c r="M20" s="403">
        <v>3094</v>
      </c>
    </row>
    <row r="21" spans="2:13" x14ac:dyDescent="0.3">
      <c r="D21" s="387" t="s">
        <v>69</v>
      </c>
      <c r="E21" s="403">
        <v>161.25</v>
      </c>
      <c r="F21" s="403">
        <v>2735</v>
      </c>
      <c r="G21" s="403">
        <v>8177</v>
      </c>
      <c r="H21" s="403">
        <v>3630.75</v>
      </c>
      <c r="I21" s="403">
        <v>3586.5454545454545</v>
      </c>
      <c r="J21" s="403">
        <v>7318.2738095238092</v>
      </c>
      <c r="K21" s="403">
        <v>300</v>
      </c>
      <c r="L21" s="403">
        <v>6049.75</v>
      </c>
      <c r="M21" s="403">
        <v>2554</v>
      </c>
    </row>
    <row r="22" spans="2:13" x14ac:dyDescent="0.3">
      <c r="D22" s="387" t="s">
        <v>68</v>
      </c>
      <c r="E22" s="403">
        <v>123.63636363636364</v>
      </c>
      <c r="F22" s="403">
        <v>1226</v>
      </c>
      <c r="G22" s="403">
        <v>3578.5</v>
      </c>
      <c r="H22" s="403">
        <v>1284.8888888888889</v>
      </c>
      <c r="I22" s="403">
        <v>1787.7142857142858</v>
      </c>
      <c r="J22" s="403">
        <v>9654.6202531645577</v>
      </c>
      <c r="K22" s="403">
        <v>204</v>
      </c>
      <c r="L22" s="403">
        <v>4675.565217391304</v>
      </c>
      <c r="M22" s="403">
        <v>4341.5</v>
      </c>
    </row>
    <row r="23" spans="2:13" x14ac:dyDescent="0.3">
      <c r="D23" s="372" t="s">
        <v>583</v>
      </c>
      <c r="E23" s="404">
        <v>418.63636363636363</v>
      </c>
      <c r="F23" s="404">
        <v>2148.1208053691275</v>
      </c>
      <c r="G23" s="404">
        <v>2178.1769911504425</v>
      </c>
      <c r="H23" s="404">
        <v>3183.4266365688486</v>
      </c>
      <c r="I23" s="404">
        <v>4721.1207729468597</v>
      </c>
      <c r="J23" s="404">
        <v>10656.365959289737</v>
      </c>
      <c r="K23" s="404">
        <v>954.12230215827333</v>
      </c>
      <c r="L23" s="404">
        <v>6658.414556962025</v>
      </c>
      <c r="M23" s="404">
        <v>3215.5925925925926</v>
      </c>
    </row>
    <row r="24" spans="2:13" x14ac:dyDescent="0.3">
      <c r="D24" s="419" t="s">
        <v>251</v>
      </c>
    </row>
    <row r="25" spans="2:13" x14ac:dyDescent="0.3">
      <c r="D25" s="387" t="s">
        <v>250</v>
      </c>
    </row>
    <row r="27" spans="2:13" x14ac:dyDescent="0.3">
      <c r="B27" s="295"/>
    </row>
    <row r="28" spans="2:13" x14ac:dyDescent="0.3">
      <c r="B28" s="296"/>
    </row>
  </sheetData>
  <conditionalFormatting sqref="D6:D25">
    <cfRule type="containsText" dxfId="53" priority="5" operator="containsText" text="Extremadura">
      <formula>NOT(ISERROR(SEARCH("Extremadura",D6)))</formula>
    </cfRule>
    <cfRule type="containsText" dxfId="52" priority="6" operator="containsText" text="Total">
      <formula>NOT(ISERROR(SEARCH("Total",D6)))</formula>
    </cfRule>
  </conditionalFormatting>
  <conditionalFormatting sqref="D14:K20">
    <cfRule type="containsText" dxfId="51" priority="3" operator="containsText" text="Extremadura">
      <formula>NOT(ISERROR(SEARCH("Extremadura",D14)))</formula>
    </cfRule>
    <cfRule type="containsText" dxfId="50" priority="4" operator="containsText" text="Total">
      <formula>NOT(ISERROR(SEARCH("Total",D14)))</formula>
    </cfRule>
  </conditionalFormatting>
  <conditionalFormatting sqref="E6:M23">
    <cfRule type="expression" dxfId="49" priority="7">
      <formula>$C9="Extremadura"</formula>
    </cfRule>
    <cfRule type="expression" dxfId="48" priority="8">
      <formula>$C9="Total"</formula>
    </cfRule>
    <cfRule type="containsText" dxfId="47" priority="9" operator="containsText" text="Extremadura">
      <formula>NOT(ISERROR(SEARCH("Extremadura",E6)))</formula>
    </cfRule>
    <cfRule type="containsText" dxfId="46" priority="10" operator="containsText" text="Total">
      <formula>NOT(ISERROR(SEARCH("Total",E6)))</formula>
    </cfRule>
  </conditionalFormatting>
  <conditionalFormatting sqref="F6:I6 D7:I13 D21:I23">
    <cfRule type="containsText" dxfId="45" priority="15" operator="containsText" text="Extremadura">
      <formula>NOT(ISERROR(SEARCH("Extremadura",D6)))</formula>
    </cfRule>
    <cfRule type="containsText" dxfId="44" priority="16" operator="containsText" text="Total">
      <formula>NOT(ISERROR(SEARCH("Total",D6)))</formula>
    </cfRule>
  </conditionalFormatting>
  <conditionalFormatting sqref="F6:I6 E7:I13 E14:G20 E21:I23">
    <cfRule type="expression" dxfId="43" priority="13">
      <formula>$D6="Extremadura"</formula>
    </cfRule>
    <cfRule type="expression" dxfId="42" priority="14">
      <formula>$D6="Total"</formula>
    </cfRule>
  </conditionalFormatting>
  <conditionalFormatting sqref="H14:K20">
    <cfRule type="expression" dxfId="41" priority="1">
      <formula>$C17="Extremadura"</formula>
    </cfRule>
    <cfRule type="expression" dxfId="40" priority="2">
      <formula>$C17="Total"</formula>
    </cfRule>
  </conditionalFormatting>
  <hyperlinks>
    <hyperlink ref="A1" location="ÍNDICE!A1" display="ÍNDICE" xr:uid="{597C697C-9C4E-4CEC-A1A9-7CF31C613670}"/>
  </hyperlinks>
  <pageMargins left="0.7" right="0.7" top="0.75" bottom="0.75" header="0.3" footer="0.3"/>
  <pageSetup paperSize="9" orientation="portrait" r:id="rId1"/>
  <drawing r:id="rId2"/>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39450-4386-4C73-8D3C-C565CC22AD20}">
  <sheetPr codeName="Sheet86"/>
  <dimension ref="A1:M27"/>
  <sheetViews>
    <sheetView showGridLines="0" zoomScaleNormal="100" workbookViewId="0"/>
  </sheetViews>
  <sheetFormatPr baseColWidth="10" defaultColWidth="11.42578125" defaultRowHeight="14.25" x14ac:dyDescent="0.3"/>
  <cols>
    <col min="1" max="1" width="11.42578125" style="292"/>
    <col min="2" max="2" width="90.7109375" style="292" customWidth="1"/>
    <col min="3" max="3" width="11.42578125" style="292" customWidth="1"/>
    <col min="4" max="4" width="16" style="292" bestFit="1" customWidth="1"/>
    <col min="5" max="13" width="8" style="292" customWidth="1"/>
    <col min="14" max="16384" width="11.42578125" style="292"/>
  </cols>
  <sheetData>
    <row r="1" spans="1:13" s="29" customFormat="1" ht="15" customHeight="1" x14ac:dyDescent="0.3">
      <c r="A1" s="503" t="s">
        <v>23</v>
      </c>
    </row>
    <row r="2" spans="1:13" s="164" customFormat="1" ht="33" x14ac:dyDescent="0.25">
      <c r="B2" s="101" t="s">
        <v>907</v>
      </c>
      <c r="D2" s="138"/>
    </row>
    <row r="3" spans="1:13" x14ac:dyDescent="0.3">
      <c r="B3" s="344" t="s">
        <v>1039</v>
      </c>
    </row>
    <row r="4" spans="1:13" x14ac:dyDescent="0.3">
      <c r="D4" s="413" t="s">
        <v>20</v>
      </c>
      <c r="E4" s="413" t="s">
        <v>89</v>
      </c>
      <c r="F4" s="413" t="s">
        <v>87</v>
      </c>
      <c r="G4" s="413" t="s">
        <v>93</v>
      </c>
      <c r="H4" s="413" t="s">
        <v>95</v>
      </c>
      <c r="I4" s="413" t="s">
        <v>92</v>
      </c>
      <c r="J4" s="413" t="s">
        <v>108</v>
      </c>
      <c r="K4" s="413" t="s">
        <v>96</v>
      </c>
      <c r="L4" s="413" t="s">
        <v>90</v>
      </c>
      <c r="M4" s="413" t="s">
        <v>91</v>
      </c>
    </row>
    <row r="5" spans="1:13" x14ac:dyDescent="0.3">
      <c r="A5" s="293"/>
      <c r="D5" s="387" t="s">
        <v>605</v>
      </c>
      <c r="E5" s="403">
        <v>456.98076923076923</v>
      </c>
      <c r="F5" s="403">
        <v>2451.7391304347825</v>
      </c>
      <c r="G5" s="403">
        <v>2006.608695652174</v>
      </c>
      <c r="H5" s="403">
        <v>4018.4142857142856</v>
      </c>
      <c r="I5" s="403">
        <v>6169.8372093023254</v>
      </c>
      <c r="J5" s="403">
        <v>17334.397515527951</v>
      </c>
      <c r="K5" s="403">
        <v>897.76923076923072</v>
      </c>
      <c r="L5" s="403">
        <v>6040.6724137931033</v>
      </c>
      <c r="M5" s="403">
        <v>3578</v>
      </c>
    </row>
    <row r="6" spans="1:13" x14ac:dyDescent="0.3">
      <c r="A6" s="293"/>
      <c r="D6" s="387" t="s">
        <v>72</v>
      </c>
      <c r="E6" s="403">
        <v>87.75</v>
      </c>
      <c r="F6" s="403">
        <v>3089.5</v>
      </c>
      <c r="G6" s="403">
        <v>3649</v>
      </c>
      <c r="H6" s="403">
        <v>2588.217391304348</v>
      </c>
      <c r="I6" s="403">
        <v>2366.5500000000002</v>
      </c>
      <c r="J6" s="403">
        <v>9028.0361445783128</v>
      </c>
      <c r="K6" s="403">
        <v>354.25</v>
      </c>
      <c r="L6" s="403">
        <v>4706.272727272727</v>
      </c>
      <c r="M6" s="403">
        <v>3115</v>
      </c>
    </row>
    <row r="7" spans="1:13" x14ac:dyDescent="0.3">
      <c r="D7" s="387" t="s">
        <v>78</v>
      </c>
      <c r="E7" s="403">
        <v>1595</v>
      </c>
      <c r="F7" s="403">
        <v>2459</v>
      </c>
      <c r="G7" s="403" t="s">
        <v>61</v>
      </c>
      <c r="H7" s="403">
        <v>1884.1666666666667</v>
      </c>
      <c r="I7" s="403">
        <v>2380.125</v>
      </c>
      <c r="J7" s="403">
        <v>10693.921052631578</v>
      </c>
      <c r="K7" s="403">
        <v>1116.5</v>
      </c>
      <c r="L7" s="403">
        <v>4073.8333333333335</v>
      </c>
      <c r="M7" s="403">
        <v>0</v>
      </c>
    </row>
    <row r="8" spans="1:13" x14ac:dyDescent="0.3">
      <c r="D8" s="387" t="s">
        <v>74</v>
      </c>
      <c r="E8" s="403">
        <v>465.42857142857144</v>
      </c>
      <c r="F8" s="403">
        <v>2847.2</v>
      </c>
      <c r="G8" s="403">
        <v>1358.1538461538462</v>
      </c>
      <c r="H8" s="403">
        <v>2507.5333333333333</v>
      </c>
      <c r="I8" s="403">
        <v>3374.3333333333335</v>
      </c>
      <c r="J8" s="403">
        <v>12402.091954022988</v>
      </c>
      <c r="K8" s="403">
        <v>461.61538461538464</v>
      </c>
      <c r="L8" s="403">
        <v>6449.545454545455</v>
      </c>
      <c r="M8" s="403">
        <v>3565</v>
      </c>
    </row>
    <row r="9" spans="1:13" x14ac:dyDescent="0.3">
      <c r="D9" s="387" t="s">
        <v>65</v>
      </c>
      <c r="E9" s="403">
        <v>1039.3333333333333</v>
      </c>
      <c r="F9" s="403">
        <v>3135</v>
      </c>
      <c r="G9" s="403">
        <v>1101</v>
      </c>
      <c r="H9" s="403">
        <v>2355.4</v>
      </c>
      <c r="I9" s="403">
        <v>5261.666666666667</v>
      </c>
      <c r="J9" s="403">
        <v>11272.310344827587</v>
      </c>
      <c r="K9" s="403">
        <v>270.66666666666669</v>
      </c>
      <c r="L9" s="403">
        <v>7302.375</v>
      </c>
      <c r="M9" s="403">
        <v>2994</v>
      </c>
    </row>
    <row r="10" spans="1:13" x14ac:dyDescent="0.3">
      <c r="D10" s="387" t="s">
        <v>73</v>
      </c>
      <c r="E10" s="403">
        <v>1301.625</v>
      </c>
      <c r="F10" s="403">
        <v>1679.6666666666667</v>
      </c>
      <c r="G10" s="403">
        <v>3634.1428571428573</v>
      </c>
      <c r="H10" s="403">
        <v>1669.4242424242425</v>
      </c>
      <c r="I10" s="403">
        <v>5557.6842105263158</v>
      </c>
      <c r="J10" s="403">
        <v>9405.221374045801</v>
      </c>
      <c r="K10" s="403">
        <v>905</v>
      </c>
      <c r="L10" s="403">
        <v>7682.875</v>
      </c>
      <c r="M10" s="403">
        <v>5009</v>
      </c>
    </row>
    <row r="11" spans="1:13" x14ac:dyDescent="0.3">
      <c r="D11" s="387" t="s">
        <v>76</v>
      </c>
      <c r="E11" s="403">
        <v>120.2</v>
      </c>
      <c r="F11" s="403">
        <v>1832</v>
      </c>
      <c r="G11" s="403">
        <v>4172</v>
      </c>
      <c r="H11" s="403">
        <v>2639.2352941176468</v>
      </c>
      <c r="I11" s="403">
        <v>6588.4615384615381</v>
      </c>
      <c r="J11" s="403">
        <v>10492</v>
      </c>
      <c r="K11" s="403">
        <v>1282.3333333333333</v>
      </c>
      <c r="L11" s="403">
        <v>4960.8125</v>
      </c>
      <c r="M11" s="403">
        <v>10013</v>
      </c>
    </row>
    <row r="12" spans="1:13" x14ac:dyDescent="0.3">
      <c r="B12" s="294"/>
      <c r="D12" s="387" t="s">
        <v>71</v>
      </c>
      <c r="E12" s="403">
        <v>466.59090909090907</v>
      </c>
      <c r="F12" s="403">
        <v>1528.9655172413793</v>
      </c>
      <c r="G12" s="403">
        <v>2616.4117647058824</v>
      </c>
      <c r="H12" s="403">
        <v>4127.9868421052633</v>
      </c>
      <c r="I12" s="403">
        <v>5102.8961038961043</v>
      </c>
      <c r="J12" s="403">
        <v>9614.0935672514624</v>
      </c>
      <c r="K12" s="403">
        <v>1062.6190476190477</v>
      </c>
      <c r="L12" s="403">
        <v>7938.8265306122448</v>
      </c>
      <c r="M12" s="403">
        <v>2434.1538461538462</v>
      </c>
    </row>
    <row r="13" spans="1:13" x14ac:dyDescent="0.3">
      <c r="D13" s="387" t="s">
        <v>67</v>
      </c>
      <c r="E13" s="403">
        <v>382.1</v>
      </c>
      <c r="F13" s="403">
        <v>2976.9565217391305</v>
      </c>
      <c r="G13" s="403">
        <v>1395.4545454545455</v>
      </c>
      <c r="H13" s="403">
        <v>3103.6410256410259</v>
      </c>
      <c r="I13" s="403">
        <v>4313.1896551724139</v>
      </c>
      <c r="J13" s="403">
        <v>9021.2666666666664</v>
      </c>
      <c r="K13" s="403">
        <v>1559.1666666666667</v>
      </c>
      <c r="L13" s="403">
        <v>6618.2428571428572</v>
      </c>
      <c r="M13" s="403">
        <v>2241.75</v>
      </c>
    </row>
    <row r="14" spans="1:13" x14ac:dyDescent="0.3">
      <c r="D14" s="387" t="s">
        <v>66</v>
      </c>
      <c r="E14" s="403">
        <v>137</v>
      </c>
      <c r="F14" s="403">
        <v>2100.5</v>
      </c>
      <c r="G14" s="403">
        <v>1209</v>
      </c>
      <c r="H14" s="403">
        <v>2123.6428571428573</v>
      </c>
      <c r="I14" s="403">
        <v>3623.2222222222222</v>
      </c>
      <c r="J14" s="403">
        <v>7497.0277777777774</v>
      </c>
      <c r="K14" s="403">
        <v>2178</v>
      </c>
      <c r="L14" s="403">
        <v>4877.75</v>
      </c>
      <c r="M14" s="403">
        <v>4417</v>
      </c>
    </row>
    <row r="15" spans="1:13" x14ac:dyDescent="0.3">
      <c r="D15" s="387" t="s">
        <v>70</v>
      </c>
      <c r="E15" s="403">
        <v>292.25</v>
      </c>
      <c r="F15" s="403">
        <v>1777.4444444444443</v>
      </c>
      <c r="G15" s="403">
        <v>1786.4</v>
      </c>
      <c r="H15" s="403">
        <v>2625.2727272727275</v>
      </c>
      <c r="I15" s="403">
        <v>3836.56</v>
      </c>
      <c r="J15" s="403">
        <v>8553.131736526946</v>
      </c>
      <c r="K15" s="403">
        <v>1374</v>
      </c>
      <c r="L15" s="403">
        <v>6796.9761904761908</v>
      </c>
      <c r="M15" s="403">
        <v>3836.6666666666665</v>
      </c>
    </row>
    <row r="16" spans="1:13" x14ac:dyDescent="0.3">
      <c r="D16" s="387" t="s">
        <v>80</v>
      </c>
      <c r="E16" s="403">
        <v>304.66666666666669</v>
      </c>
      <c r="F16" s="403">
        <v>1241.75</v>
      </c>
      <c r="G16" s="403">
        <v>2944.5</v>
      </c>
      <c r="H16" s="403">
        <v>2530.4545454545455</v>
      </c>
      <c r="I16" s="403">
        <v>4685.4444444444443</v>
      </c>
      <c r="J16" s="403">
        <v>13941.354838709678</v>
      </c>
      <c r="K16" s="403">
        <v>426.5</v>
      </c>
      <c r="L16" s="403">
        <v>6210.333333333333</v>
      </c>
      <c r="M16" s="403">
        <v>2696</v>
      </c>
    </row>
    <row r="17" spans="2:13" x14ac:dyDescent="0.3">
      <c r="D17" s="387" t="s">
        <v>77</v>
      </c>
      <c r="E17" s="403" t="s">
        <v>61</v>
      </c>
      <c r="F17" s="403">
        <v>961.5</v>
      </c>
      <c r="G17" s="403">
        <v>1389</v>
      </c>
      <c r="H17" s="403">
        <v>4232.5</v>
      </c>
      <c r="I17" s="403">
        <v>6076.5</v>
      </c>
      <c r="J17" s="403">
        <v>8967.8421052631584</v>
      </c>
      <c r="K17" s="403">
        <v>584</v>
      </c>
      <c r="L17" s="403">
        <v>5983.666666666667</v>
      </c>
      <c r="M17" s="403">
        <v>0</v>
      </c>
    </row>
    <row r="18" spans="2:13" x14ac:dyDescent="0.3">
      <c r="D18" s="387" t="s">
        <v>79</v>
      </c>
      <c r="E18" s="403">
        <v>477.82857142857142</v>
      </c>
      <c r="F18" s="403">
        <v>2415.1666666666665</v>
      </c>
      <c r="G18" s="403">
        <v>2186.0588235294117</v>
      </c>
      <c r="H18" s="403">
        <v>3988.0172413793102</v>
      </c>
      <c r="I18" s="403">
        <v>6234.757575757576</v>
      </c>
      <c r="J18" s="403">
        <v>11424.257950530035</v>
      </c>
      <c r="K18" s="403">
        <v>936.81818181818187</v>
      </c>
      <c r="L18" s="403">
        <v>8654.6</v>
      </c>
      <c r="M18" s="403">
        <v>3352.6</v>
      </c>
    </row>
    <row r="19" spans="2:13" x14ac:dyDescent="0.3">
      <c r="D19" s="387" t="s">
        <v>81</v>
      </c>
      <c r="E19" s="403">
        <v>48.769230769230766</v>
      </c>
      <c r="F19" s="403">
        <v>1398</v>
      </c>
      <c r="G19" s="403">
        <v>444.8</v>
      </c>
      <c r="H19" s="403">
        <v>1827.5625</v>
      </c>
      <c r="I19" s="403">
        <v>2081.0588235294117</v>
      </c>
      <c r="J19" s="403">
        <v>7248.9509202453992</v>
      </c>
      <c r="K19" s="403">
        <v>567</v>
      </c>
      <c r="L19" s="403">
        <v>6618.6129032258068</v>
      </c>
      <c r="M19" s="403">
        <v>3094</v>
      </c>
    </row>
    <row r="20" spans="2:13" x14ac:dyDescent="0.3">
      <c r="D20" s="387" t="s">
        <v>69</v>
      </c>
      <c r="E20" s="403">
        <v>161.25</v>
      </c>
      <c r="F20" s="403">
        <v>2735</v>
      </c>
      <c r="G20" s="403">
        <v>8177</v>
      </c>
      <c r="H20" s="403">
        <v>3630.75</v>
      </c>
      <c r="I20" s="403">
        <v>3586.5454545454545</v>
      </c>
      <c r="J20" s="403">
        <v>7318.2738095238092</v>
      </c>
      <c r="K20" s="403">
        <v>300</v>
      </c>
      <c r="L20" s="403">
        <v>6049.75</v>
      </c>
      <c r="M20" s="403">
        <v>2554</v>
      </c>
    </row>
    <row r="21" spans="2:13" x14ac:dyDescent="0.3">
      <c r="D21" s="387" t="s">
        <v>68</v>
      </c>
      <c r="E21" s="403">
        <v>123.63636363636364</v>
      </c>
      <c r="F21" s="403">
        <v>1226</v>
      </c>
      <c r="G21" s="403">
        <v>3578.5</v>
      </c>
      <c r="H21" s="403">
        <v>1284.8888888888889</v>
      </c>
      <c r="I21" s="403">
        <v>1787.7142857142858</v>
      </c>
      <c r="J21" s="403">
        <v>9654.6202531645577</v>
      </c>
      <c r="K21" s="403">
        <v>204</v>
      </c>
      <c r="L21" s="403">
        <v>4675.565217391304</v>
      </c>
      <c r="M21" s="403">
        <v>4341.5</v>
      </c>
    </row>
    <row r="22" spans="2:13" x14ac:dyDescent="0.3">
      <c r="D22" s="372" t="s">
        <v>583</v>
      </c>
      <c r="E22" s="404">
        <v>418.63636363636363</v>
      </c>
      <c r="F22" s="404">
        <v>2148.1208053691275</v>
      </c>
      <c r="G22" s="404">
        <v>2178.1769911504425</v>
      </c>
      <c r="H22" s="404">
        <v>3183.4266365688486</v>
      </c>
      <c r="I22" s="404">
        <v>4721.1207729468597</v>
      </c>
      <c r="J22" s="404">
        <v>10656.365959289737</v>
      </c>
      <c r="K22" s="404">
        <v>954.12230215827333</v>
      </c>
      <c r="L22" s="404">
        <v>6658.414556962025</v>
      </c>
      <c r="M22" s="404">
        <v>3215.5925925925926</v>
      </c>
    </row>
    <row r="26" spans="2:13" x14ac:dyDescent="0.3">
      <c r="B26" s="295"/>
    </row>
    <row r="27" spans="2:13" x14ac:dyDescent="0.3">
      <c r="B27" s="296"/>
    </row>
  </sheetData>
  <conditionalFormatting sqref="D5:M22">
    <cfRule type="containsText" dxfId="39" priority="3" operator="containsText" text="Extremadura">
      <formula>NOT(ISERROR(SEARCH("Extremadura",D5)))</formula>
    </cfRule>
    <cfRule type="containsText" dxfId="38" priority="4" operator="containsText" text="Total">
      <formula>NOT(ISERROR(SEARCH("Total",D5)))</formula>
    </cfRule>
  </conditionalFormatting>
  <conditionalFormatting sqref="E5:M22">
    <cfRule type="expression" dxfId="37" priority="1">
      <formula>$C8="Extremadura"</formula>
    </cfRule>
    <cfRule type="expression" dxfId="36" priority="2">
      <formula>$C8="Total"</formula>
    </cfRule>
  </conditionalFormatting>
  <conditionalFormatting sqref="F5:I5 D6:I22">
    <cfRule type="containsText" dxfId="35" priority="9" operator="containsText" text="Extremadura">
      <formula>NOT(ISERROR(SEARCH("Extremadura",D5)))</formula>
    </cfRule>
    <cfRule type="containsText" dxfId="34" priority="10" operator="containsText" text="Total">
      <formula>NOT(ISERROR(SEARCH("Total",D5)))</formula>
    </cfRule>
  </conditionalFormatting>
  <conditionalFormatting sqref="F5:I5 E6:I22">
    <cfRule type="expression" dxfId="33" priority="7">
      <formula>$D5="Extremadura"</formula>
    </cfRule>
    <cfRule type="expression" dxfId="32" priority="8">
      <formula>$D5="Total"</formula>
    </cfRule>
  </conditionalFormatting>
  <hyperlinks>
    <hyperlink ref="A1" location="ÍNDICE!A1" display="ÍNDICE" xr:uid="{3126142C-A60A-4D8B-B70A-4FCB46A8602C}"/>
  </hyperlinks>
  <pageMargins left="0.7" right="0.7" top="0.75" bottom="0.75" header="0.3" footer="0.3"/>
  <pageSetup paperSize="9" orientation="portrait" r:id="rId1"/>
  <drawing r:id="rId2"/>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A680B-1AA0-409F-B751-73374B6A0C82}">
  <sheetPr codeName="Sheet87"/>
  <dimension ref="A1:N15"/>
  <sheetViews>
    <sheetView showGridLines="0" zoomScaleNormal="100" workbookViewId="0"/>
  </sheetViews>
  <sheetFormatPr baseColWidth="10" defaultColWidth="8.85546875" defaultRowHeight="14.25" x14ac:dyDescent="0.3"/>
  <cols>
    <col min="1" max="1" width="8.85546875" style="51"/>
    <col min="2" max="2" width="11.7109375" style="51" customWidth="1"/>
    <col min="3" max="16384" width="8.85546875" style="51"/>
  </cols>
  <sheetData>
    <row r="1" spans="1:14" s="33" customFormat="1" ht="13.5" x14ac:dyDescent="0.25">
      <c r="A1" s="503" t="s">
        <v>23</v>
      </c>
    </row>
    <row r="2" spans="1:14" s="144" customFormat="1" ht="53.45" customHeight="1" x14ac:dyDescent="0.25">
      <c r="B2" s="571" t="s">
        <v>848</v>
      </c>
      <c r="C2" s="571"/>
      <c r="D2" s="571"/>
      <c r="E2" s="571"/>
      <c r="F2" s="571"/>
      <c r="G2" s="571"/>
      <c r="H2" s="571"/>
      <c r="I2" s="571"/>
      <c r="J2" s="571"/>
      <c r="K2" s="571"/>
      <c r="N2"/>
    </row>
    <row r="3" spans="1:14" x14ac:dyDescent="0.3">
      <c r="B3" s="327" t="s">
        <v>1039</v>
      </c>
    </row>
    <row r="4" spans="1:14" ht="45" customHeight="1" x14ac:dyDescent="0.3">
      <c r="B4" s="632" t="s">
        <v>426</v>
      </c>
      <c r="C4" s="632"/>
      <c r="D4" s="632"/>
      <c r="E4" s="632"/>
      <c r="F4" s="632"/>
      <c r="G4" s="632"/>
      <c r="H4" s="632"/>
      <c r="I4" s="632"/>
      <c r="J4" s="632"/>
      <c r="K4" s="632"/>
    </row>
    <row r="5" spans="1:14" x14ac:dyDescent="0.3">
      <c r="B5" s="497"/>
      <c r="C5" s="238" t="s">
        <v>151</v>
      </c>
      <c r="D5" s="238" t="s">
        <v>145</v>
      </c>
      <c r="E5" s="238" t="s">
        <v>152</v>
      </c>
      <c r="F5" s="238" t="s">
        <v>149</v>
      </c>
      <c r="G5" s="238" t="s">
        <v>148</v>
      </c>
      <c r="H5" s="238" t="s">
        <v>147</v>
      </c>
      <c r="I5" s="238" t="s">
        <v>146</v>
      </c>
      <c r="J5" s="238" t="s">
        <v>150</v>
      </c>
      <c r="K5" s="238" t="s">
        <v>240</v>
      </c>
    </row>
    <row r="6" spans="1:14" x14ac:dyDescent="0.3">
      <c r="B6" s="420" t="s">
        <v>93</v>
      </c>
      <c r="C6" s="287">
        <v>967</v>
      </c>
      <c r="D6" s="287" t="s">
        <v>61</v>
      </c>
      <c r="E6" s="287">
        <v>766</v>
      </c>
      <c r="F6" s="287" t="s">
        <v>61</v>
      </c>
      <c r="G6" s="287" t="s">
        <v>61</v>
      </c>
      <c r="H6" s="287" t="s">
        <v>61</v>
      </c>
      <c r="I6" s="287" t="s">
        <v>61</v>
      </c>
      <c r="J6" s="287" t="s">
        <v>61</v>
      </c>
      <c r="K6" s="288">
        <v>866.5</v>
      </c>
    </row>
    <row r="7" spans="1:14" x14ac:dyDescent="0.3">
      <c r="B7" s="422" t="s">
        <v>95</v>
      </c>
      <c r="C7" s="423">
        <v>5142</v>
      </c>
      <c r="D7" s="424">
        <v>1296.5</v>
      </c>
      <c r="E7" s="425">
        <v>10012</v>
      </c>
      <c r="F7" s="424" t="s">
        <v>61</v>
      </c>
      <c r="G7" s="424" t="s">
        <v>61</v>
      </c>
      <c r="H7" s="424" t="s">
        <v>61</v>
      </c>
      <c r="I7" s="424" t="s">
        <v>61</v>
      </c>
      <c r="J7" s="424" t="s">
        <v>61</v>
      </c>
      <c r="K7" s="426">
        <v>6992.75</v>
      </c>
    </row>
    <row r="8" spans="1:14" x14ac:dyDescent="0.3">
      <c r="B8" s="420" t="s">
        <v>90</v>
      </c>
      <c r="C8" s="287">
        <v>2171.6</v>
      </c>
      <c r="D8" s="287">
        <v>2548.6666666666665</v>
      </c>
      <c r="E8" s="287">
        <v>1674.75</v>
      </c>
      <c r="F8" s="287">
        <v>3101.5</v>
      </c>
      <c r="G8" s="287">
        <v>4342</v>
      </c>
      <c r="H8" s="287">
        <v>1722.75</v>
      </c>
      <c r="I8" s="287">
        <v>3241</v>
      </c>
      <c r="J8" s="289">
        <v>4350</v>
      </c>
      <c r="K8" s="288">
        <v>2346.5588235294117</v>
      </c>
    </row>
    <row r="9" spans="1:14" x14ac:dyDescent="0.3">
      <c r="B9" s="420" t="s">
        <v>92</v>
      </c>
      <c r="C9" s="287">
        <v>2851.8</v>
      </c>
      <c r="D9" s="287">
        <v>2565.5</v>
      </c>
      <c r="E9" s="287">
        <v>2517.6666666666665</v>
      </c>
      <c r="F9" s="287">
        <v>3106</v>
      </c>
      <c r="G9" s="287" t="s">
        <v>61</v>
      </c>
      <c r="H9" s="287">
        <v>2980</v>
      </c>
      <c r="I9" s="287" t="s">
        <v>61</v>
      </c>
      <c r="J9" s="287">
        <v>3542</v>
      </c>
      <c r="K9" s="288">
        <v>2813.1538461538462</v>
      </c>
    </row>
    <row r="10" spans="1:14" x14ac:dyDescent="0.3">
      <c r="B10" s="421" t="s">
        <v>91</v>
      </c>
      <c r="C10" s="485">
        <v>2268</v>
      </c>
      <c r="D10" s="290" t="s">
        <v>61</v>
      </c>
      <c r="E10" s="290" t="s">
        <v>61</v>
      </c>
      <c r="F10" s="290" t="s">
        <v>61</v>
      </c>
      <c r="G10" s="290" t="s">
        <v>61</v>
      </c>
      <c r="H10" s="290" t="s">
        <v>61</v>
      </c>
      <c r="I10" s="290" t="s">
        <v>61</v>
      </c>
      <c r="J10" s="290" t="s">
        <v>61</v>
      </c>
      <c r="K10" s="486">
        <v>2268</v>
      </c>
    </row>
    <row r="15" spans="1:14" x14ac:dyDescent="0.3">
      <c r="B15" s="327"/>
    </row>
  </sheetData>
  <mergeCells count="2">
    <mergeCell ref="B2:K2"/>
    <mergeCell ref="B4:K4"/>
  </mergeCells>
  <hyperlinks>
    <hyperlink ref="A1" location="ÍNDICE!A1" display="ÍNDICE" xr:uid="{6371E352-5FEE-4B9E-B2A4-8B71FFF3DEE8}"/>
  </hyperlinks>
  <pageMargins left="0.7" right="0.7" top="0.75" bottom="0.75" header="0.3" footer="0.3"/>
  <pageSetup paperSize="9" orientation="portrait"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E5439-AAE4-4FC7-99DA-0590F7029459}">
  <sheetPr codeName="Sheet88"/>
  <dimension ref="A1:K9"/>
  <sheetViews>
    <sheetView showGridLines="0" zoomScaleNormal="100" workbookViewId="0"/>
  </sheetViews>
  <sheetFormatPr baseColWidth="10" defaultColWidth="8.85546875" defaultRowHeight="14.25" x14ac:dyDescent="0.3"/>
  <cols>
    <col min="1" max="1" width="13.42578125" style="118" customWidth="1"/>
    <col min="2" max="10" width="8.85546875" style="118"/>
    <col min="11" max="11" width="12.85546875" style="118" customWidth="1"/>
    <col min="12" max="16384" width="8.85546875" style="118"/>
  </cols>
  <sheetData>
    <row r="1" spans="1:11" customFormat="1" ht="13.5" x14ac:dyDescent="0.25">
      <c r="A1" s="503" t="s">
        <v>23</v>
      </c>
    </row>
    <row r="2" spans="1:11" s="163" customFormat="1" ht="30.6" customHeight="1" x14ac:dyDescent="0.25">
      <c r="B2" s="571" t="s">
        <v>849</v>
      </c>
      <c r="C2" s="571"/>
      <c r="D2" s="571"/>
      <c r="E2" s="571"/>
      <c r="F2" s="571"/>
      <c r="G2" s="571"/>
      <c r="H2" s="571"/>
      <c r="I2" s="571"/>
      <c r="J2" s="571"/>
      <c r="K2" s="571"/>
    </row>
    <row r="3" spans="1:11" x14ac:dyDescent="0.3">
      <c r="B3" s="347" t="s">
        <v>1039</v>
      </c>
    </row>
    <row r="4" spans="1:11" ht="35.1" customHeight="1" x14ac:dyDescent="0.3">
      <c r="B4" s="606" t="s">
        <v>427</v>
      </c>
      <c r="C4" s="606"/>
      <c r="D4" s="606"/>
      <c r="E4" s="606"/>
      <c r="F4" s="606"/>
      <c r="G4" s="606"/>
      <c r="H4" s="606"/>
      <c r="I4" s="606"/>
      <c r="J4" s="606"/>
      <c r="K4" s="606"/>
    </row>
    <row r="5" spans="1:11" x14ac:dyDescent="0.3">
      <c r="B5" s="498"/>
      <c r="C5" s="238" t="s">
        <v>151</v>
      </c>
      <c r="D5" s="238" t="s">
        <v>145</v>
      </c>
      <c r="E5" s="238" t="s">
        <v>152</v>
      </c>
      <c r="F5" s="238" t="s">
        <v>149</v>
      </c>
      <c r="G5" s="238" t="s">
        <v>148</v>
      </c>
      <c r="H5" s="238" t="s">
        <v>147</v>
      </c>
      <c r="I5" s="238" t="s">
        <v>146</v>
      </c>
      <c r="J5" s="238" t="s">
        <v>150</v>
      </c>
      <c r="K5" s="238" t="s">
        <v>240</v>
      </c>
    </row>
    <row r="6" spans="1:11" x14ac:dyDescent="0.3">
      <c r="B6" s="420" t="s">
        <v>89</v>
      </c>
      <c r="C6" s="287">
        <v>221.66666666666666</v>
      </c>
      <c r="D6" s="287" t="s">
        <v>61</v>
      </c>
      <c r="E6" s="287">
        <v>150</v>
      </c>
      <c r="F6" s="287" t="s">
        <v>61</v>
      </c>
      <c r="G6" s="287" t="s">
        <v>61</v>
      </c>
      <c r="H6" s="287" t="s">
        <v>61</v>
      </c>
      <c r="I6" s="287" t="s">
        <v>61</v>
      </c>
      <c r="J6" s="287" t="s">
        <v>61</v>
      </c>
      <c r="K6" s="288">
        <v>193</v>
      </c>
    </row>
    <row r="7" spans="1:11" x14ac:dyDescent="0.3">
      <c r="B7" s="420" t="s">
        <v>97</v>
      </c>
      <c r="C7" s="287">
        <v>548.33333333333337</v>
      </c>
      <c r="D7" s="287">
        <v>837</v>
      </c>
      <c r="E7" s="287">
        <v>981.5</v>
      </c>
      <c r="F7" s="287" t="s">
        <v>61</v>
      </c>
      <c r="G7" s="287" t="s">
        <v>61</v>
      </c>
      <c r="H7" s="287" t="s">
        <v>61</v>
      </c>
      <c r="I7" s="287" t="s">
        <v>61</v>
      </c>
      <c r="J7" s="287" t="s">
        <v>61</v>
      </c>
      <c r="K7" s="288">
        <v>755.14285714285711</v>
      </c>
    </row>
    <row r="8" spans="1:11" x14ac:dyDescent="0.3">
      <c r="B8" s="420" t="s">
        <v>87</v>
      </c>
      <c r="C8" s="287">
        <v>3483</v>
      </c>
      <c r="D8" s="287">
        <v>2840</v>
      </c>
      <c r="E8" s="287" t="s">
        <v>61</v>
      </c>
      <c r="F8" s="287" t="s">
        <v>61</v>
      </c>
      <c r="G8" s="287" t="s">
        <v>61</v>
      </c>
      <c r="H8" s="287" t="s">
        <v>61</v>
      </c>
      <c r="I8" s="287" t="s">
        <v>61</v>
      </c>
      <c r="J8" s="287" t="s">
        <v>61</v>
      </c>
      <c r="K8" s="288">
        <v>3163</v>
      </c>
    </row>
    <row r="9" spans="1:11" x14ac:dyDescent="0.3">
      <c r="B9" s="421" t="s">
        <v>99</v>
      </c>
      <c r="C9" s="290">
        <v>1083.1186440677966</v>
      </c>
      <c r="D9" s="290">
        <v>2740.3333333333335</v>
      </c>
      <c r="E9" s="290">
        <v>1428.8285714285714</v>
      </c>
      <c r="F9" s="290">
        <v>1948.4166666666667</v>
      </c>
      <c r="G9" s="290">
        <v>1724.875</v>
      </c>
      <c r="H9" s="290">
        <v>4054.375</v>
      </c>
      <c r="I9" s="290">
        <v>2050.4</v>
      </c>
      <c r="J9" s="290">
        <v>2531.6363636363635</v>
      </c>
      <c r="K9" s="291">
        <v>1717.2091503267975</v>
      </c>
    </row>
  </sheetData>
  <mergeCells count="2">
    <mergeCell ref="B2:K2"/>
    <mergeCell ref="B4:K4"/>
  </mergeCells>
  <hyperlinks>
    <hyperlink ref="A1" location="ÍNDICE!A1" display="ÍNDICE" xr:uid="{60083B73-E4CE-46EF-938C-F4B5F378B410}"/>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93DF286758C2F4B95F568840337AC08" ma:contentTypeVersion="16" ma:contentTypeDescription="Crear nuevo documento." ma:contentTypeScope="" ma:versionID="8b816b32827fb4dbfb05c99f8f1013c8">
  <xsd:schema xmlns:xsd="http://www.w3.org/2001/XMLSchema" xmlns:xs="http://www.w3.org/2001/XMLSchema" xmlns:p="http://schemas.microsoft.com/office/2006/metadata/properties" xmlns:ns2="7c33cd7c-ba9c-4e86-a88c-4f918883df64" xmlns:ns3="c1e8ffa2-0d83-4fb2-85ed-9ada00492cee" targetNamespace="http://schemas.microsoft.com/office/2006/metadata/properties" ma:root="true" ma:fieldsID="47723c404e5243b4ae9ef68dd9c90f05" ns2:_="" ns3:_="">
    <xsd:import namespace="7c33cd7c-ba9c-4e86-a88c-4f918883df64"/>
    <xsd:import namespace="c1e8ffa2-0d83-4fb2-85ed-9ada00492cee"/>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3:SharedWithUsers" minOccurs="0"/>
                <xsd:element ref="ns3:SharedWithDetails" minOccurs="0"/>
                <xsd:element ref="ns2:MediaServiceAutoKeyPoints" minOccurs="0"/>
                <xsd:element ref="ns2:MediaServiceKeyPoint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33cd7c-ba9c-4e86-a88c-4f918883df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d9d724d6-c494-44a1-af91-16fcbcc814cb" ma:termSetId="09814cd3-568e-fe90-9814-8d621ff8fb84" ma:anchorId="fba54fb3-c3e1-fe81-a776-ca4b69148c4d" ma:open="true" ma:isKeyword="false">
      <xsd:complexType>
        <xsd:sequence>
          <xsd:element ref="pc:Terms" minOccurs="0" maxOccurs="1"/>
        </xsd:sequence>
      </xsd:complex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1e8ffa2-0d83-4fb2-85ed-9ada00492cee"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97d66838-1fb9-4bfb-a64d-d060594b0df6}" ma:internalName="TaxCatchAll" ma:showField="CatchAllData" ma:web="c1e8ffa2-0d83-4fb2-85ed-9ada00492cee">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337AA23-5186-4D1A-B4D7-312C85CEE4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33cd7c-ba9c-4e86-a88c-4f918883df64"/>
    <ds:schemaRef ds:uri="c1e8ffa2-0d83-4fb2-85ed-9ada00492c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4513B1B-8B8E-4EEC-862F-F1381EE1B9F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Hojas de cálculo</vt:lpstr>
      </vt:variant>
      <vt:variant>
        <vt:i4>109</vt:i4>
      </vt:variant>
    </vt:vector>
  </HeadingPairs>
  <TitlesOfParts>
    <vt:vector size="109" baseType="lpstr">
      <vt:lpstr>ÍNDICE</vt:lpstr>
      <vt:lpstr>RESUMEN EJECUTIVO</vt:lpstr>
      <vt:lpstr>1 INTRODUCCIÓN</vt:lpstr>
      <vt:lpstr>1.2 G1</vt:lpstr>
      <vt:lpstr>1.2 G2</vt:lpstr>
      <vt:lpstr>1.3 G3</vt:lpstr>
      <vt:lpstr>1.3 C1 </vt:lpstr>
      <vt:lpstr>1.4 C2</vt:lpstr>
      <vt:lpstr>1.5 C3</vt:lpstr>
      <vt:lpstr>1.5.1. C4</vt:lpstr>
      <vt:lpstr>1.5.2. C5</vt:lpstr>
      <vt:lpstr>2 EVALUACIÓN DEL GASTO EN FH</vt:lpstr>
      <vt:lpstr>2.1.1 G4</vt:lpstr>
      <vt:lpstr>2.1.1 G5</vt:lpstr>
      <vt:lpstr>2.1.1 G6</vt:lpstr>
      <vt:lpstr>2.1.1 G7</vt:lpstr>
      <vt:lpstr>2.1.1 G8</vt:lpstr>
      <vt:lpstr>2.2.1 C6</vt:lpstr>
      <vt:lpstr>2.3 G9</vt:lpstr>
      <vt:lpstr>2.4 G10</vt:lpstr>
      <vt:lpstr>2.4 G11</vt:lpstr>
      <vt:lpstr>2.4 G12</vt:lpstr>
      <vt:lpstr>2.4 G13</vt:lpstr>
      <vt:lpstr>2.4 G14</vt:lpstr>
      <vt:lpstr>2.4 C7</vt:lpstr>
      <vt:lpstr>2.4 G15</vt:lpstr>
      <vt:lpstr>2.4 C8</vt:lpstr>
      <vt:lpstr>2.4 G16</vt:lpstr>
      <vt:lpstr>2.4 G17</vt:lpstr>
      <vt:lpstr>2.4 C9</vt:lpstr>
      <vt:lpstr>2.5 C10</vt:lpstr>
      <vt:lpstr>2.5 G18</vt:lpstr>
      <vt:lpstr>2.6.1 G19</vt:lpstr>
      <vt:lpstr>2.6.1 C11</vt:lpstr>
      <vt:lpstr>2.6.2 G20</vt:lpstr>
      <vt:lpstr>2.6.2 G21</vt:lpstr>
      <vt:lpstr>2.7.1 G22</vt:lpstr>
      <vt:lpstr>3 EVALUACIÓN DEL GASTO EN OF</vt:lpstr>
      <vt:lpstr>3.1.1 G23</vt:lpstr>
      <vt:lpstr>3.1.1 G24</vt:lpstr>
      <vt:lpstr>3.1.1 G25</vt:lpstr>
      <vt:lpstr>3.1.1 G26</vt:lpstr>
      <vt:lpstr>3.1.1 G27</vt:lpstr>
      <vt:lpstr>3.1.2 G28</vt:lpstr>
      <vt:lpstr>3.1.2 G29</vt:lpstr>
      <vt:lpstr>3.1.2 G30</vt:lpstr>
      <vt:lpstr>3.1.2 G31</vt:lpstr>
      <vt:lpstr>3.1.2 G32</vt:lpstr>
      <vt:lpstr>3.1.2 G33</vt:lpstr>
      <vt:lpstr>3.1.3 G34</vt:lpstr>
      <vt:lpstr>3.1.3 G35</vt:lpstr>
      <vt:lpstr>3.1.2 C12</vt:lpstr>
      <vt:lpstr>3.1.2 G36</vt:lpstr>
      <vt:lpstr>3.1.2 G37</vt:lpstr>
      <vt:lpstr>3.1.2 G38</vt:lpstr>
      <vt:lpstr>3.1.3 G39</vt:lpstr>
      <vt:lpstr>3.1.3 G40</vt:lpstr>
      <vt:lpstr>3.2.3 C13</vt:lpstr>
      <vt:lpstr>3.3 C14</vt:lpstr>
      <vt:lpstr>3.3.1 C15</vt:lpstr>
      <vt:lpstr>3.3.1 C16</vt:lpstr>
      <vt:lpstr>3.3.1 G41 </vt:lpstr>
      <vt:lpstr>3.3.1 C17</vt:lpstr>
      <vt:lpstr>3.3.1 C18</vt:lpstr>
      <vt:lpstr>3.3.1 G42</vt:lpstr>
      <vt:lpstr>3.3.1 G43</vt:lpstr>
      <vt:lpstr>3.3.1 G_RE_1.1</vt:lpstr>
      <vt:lpstr>3.3.1 C_RE_1.1</vt:lpstr>
      <vt:lpstr>3.4 G44</vt:lpstr>
      <vt:lpstr>3.4 G45</vt:lpstr>
      <vt:lpstr>3.4 G46</vt:lpstr>
      <vt:lpstr>3.5.1 G47</vt:lpstr>
      <vt:lpstr>4. SOCIOSANITARIO</vt:lpstr>
      <vt:lpstr>4.1.2 G48 </vt:lpstr>
      <vt:lpstr>4.1.2 G49</vt:lpstr>
      <vt:lpstr>4.1.2 G50</vt:lpstr>
      <vt:lpstr>4.2.2 G51</vt:lpstr>
      <vt:lpstr>4.2.2 G52</vt:lpstr>
      <vt:lpstr>4.2.2 G53</vt:lpstr>
      <vt:lpstr>4.2.2 G54</vt:lpstr>
      <vt:lpstr>4.5.1 G55</vt:lpstr>
      <vt:lpstr>4.5.2 G56</vt:lpstr>
      <vt:lpstr>4.7 G57</vt:lpstr>
      <vt:lpstr>4.7 G58</vt:lpstr>
      <vt:lpstr>5 BEAT</vt:lpstr>
      <vt:lpstr>5.1.1 C19</vt:lpstr>
      <vt:lpstr>5.1.1 G59</vt:lpstr>
      <vt:lpstr>5.1.1 G60</vt:lpstr>
      <vt:lpstr>5.1.1 G61</vt:lpstr>
      <vt:lpstr>5.3 G62</vt:lpstr>
      <vt:lpstr>5.3 G63</vt:lpstr>
      <vt:lpstr>5.3 G64</vt:lpstr>
      <vt:lpstr>5.3 C20</vt:lpstr>
      <vt:lpstr>5.4.1 G65</vt:lpstr>
      <vt:lpstr>5.4.1 G66</vt:lpstr>
      <vt:lpstr>5.4.2 G67</vt:lpstr>
      <vt:lpstr>5.4.2 G68</vt:lpstr>
      <vt:lpstr>5.4.2 C21</vt:lpstr>
      <vt:lpstr>5.4.2 C22</vt:lpstr>
      <vt:lpstr>5.4.2 C23</vt:lpstr>
      <vt:lpstr>6 ASPECTOS TRANSVERSALES</vt:lpstr>
      <vt:lpstr>6.3 C24</vt:lpstr>
      <vt:lpstr>7 PROPUESTAS</vt:lpstr>
      <vt:lpstr>7.1.7 G69</vt:lpstr>
      <vt:lpstr>7.1.8 G70</vt:lpstr>
      <vt:lpstr>7.1.8 G71</vt:lpstr>
      <vt:lpstr>7.1.16 C25</vt:lpstr>
      <vt:lpstr>7.2.6 C26</vt:lpstr>
      <vt:lpstr>7.2.7 G72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AIReF_Informe_Evaluación del gasto público farmacéutico y en equipos de alta tecnología en Extremadura_Octubre 2023</dc:title>
  <dc:subject>AIReF_Evaluación del gasto público farmacéutico y en equipos de alta tecnología en Extremadura</dc:subject>
  <dc:creator/>
  <cp:keywords>AIReF, Gasto sanitario, Gasto farmacéutico público, gasto farmacéutico hospitalario, gasto en receta, gasto en centros sociosanitarios, equipos de alta tecnología</cp:keywords>
  <dc:description/>
  <cp:lastModifiedBy/>
  <cp:revision>1</cp:revision>
  <dcterms:created xsi:type="dcterms:W3CDTF">2023-10-11T14:43:46Z</dcterms:created>
  <dcterms:modified xsi:type="dcterms:W3CDTF">2023-12-04T10:34:42Z</dcterms:modified>
  <cp:category/>
  <cp:contentStatus/>
</cp:coreProperties>
</file>